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ФАХОВИЙ КОЛЕДЖ\навчальні плани\"/>
    </mc:Choice>
  </mc:AlternateContent>
  <bookViews>
    <workbookView xWindow="0" yWindow="0" windowWidth="28800" windowHeight="12300" tabRatio="491" activeTab="1"/>
  </bookViews>
  <sheets>
    <sheet name="графік" sheetId="7" r:id="rId1"/>
    <sheet name="приклад навч_плану" sheetId="23" r:id="rId2"/>
    <sheet name="_шаблон 1 стор" sheetId="25" r:id="rId3"/>
    <sheet name="ЦК" sheetId="27" r:id="rId4"/>
    <sheet name="шаблон" sheetId="28" r:id="rId5"/>
  </sheets>
  <definedNames>
    <definedName name="_xlnm._FilterDatabase" localSheetId="1" hidden="1">'приклад навч_плану'!$B$3:$AI$100</definedName>
    <definedName name="АТ">ЦК!$M$3:$M$34</definedName>
    <definedName name="_xlnm.Print_Titles" localSheetId="1">'приклад навч_плану'!$3:$6</definedName>
    <definedName name="ІКД">ЦК!$F$3:$F$32</definedName>
    <definedName name="ІМ">ЦК!$B$3:$B$32</definedName>
    <definedName name="МКК">ЦК!$L$3:$L$33</definedName>
    <definedName name="МКО">ЦК!$G$3:$G$33</definedName>
    <definedName name="МЛД">ЦК!$A$3:$A$35</definedName>
    <definedName name="_xlnm.Print_Area" localSheetId="2">'_шаблон 1 стор'!$A$10:$BC$23</definedName>
    <definedName name="_xlnm.Print_Area" localSheetId="0">графік!$A$4:$BC$32</definedName>
    <definedName name="_xlnm.Print_Area" localSheetId="1">'приклад навч_плану'!$B$1:$AK$111</definedName>
    <definedName name="ПД">ЦК!$D$3:$D$34</definedName>
    <definedName name="ПМ">ЦК!$H$3:$H$30</definedName>
    <definedName name="РСТ">ЦК!$I$3:$I$30</definedName>
    <definedName name="СД">ЦК!$C$3:$C$34</definedName>
    <definedName name="ФЗД">ЦК!$J$3:$J$30</definedName>
    <definedName name="ФМД">ЦК!$E$3:$E$34</definedName>
    <definedName name="ЮД">ЦК!$K$3:$K$31</definedName>
  </definedNames>
  <calcPr calcId="162913"/>
</workbook>
</file>

<file path=xl/calcChain.xml><?xml version="1.0" encoding="utf-8"?>
<calcChain xmlns="http://schemas.openxmlformats.org/spreadsheetml/2006/main">
  <c r="X159" i="28" l="1"/>
  <c r="Q159" i="28"/>
  <c r="N159" i="28"/>
  <c r="I4" i="28" l="1"/>
  <c r="V4" i="28" s="1"/>
  <c r="X4" i="28" s="1"/>
  <c r="H80" i="23" l="1"/>
  <c r="H77" i="23"/>
  <c r="AK96" i="23" l="1"/>
  <c r="AH96" i="23"/>
  <c r="AE96" i="23"/>
  <c r="AB96" i="23"/>
  <c r="Y96" i="23"/>
  <c r="V96" i="23"/>
  <c r="H96" i="23"/>
  <c r="L96" i="23" s="1"/>
  <c r="AK94" i="23"/>
  <c r="AH94" i="23"/>
  <c r="AE94" i="23"/>
  <c r="AB94" i="23"/>
  <c r="Y94" i="23"/>
  <c r="V94" i="23"/>
  <c r="H94" i="23"/>
  <c r="AE93" i="23"/>
  <c r="AB93" i="23"/>
  <c r="I93" i="23" s="1"/>
  <c r="H93" i="23"/>
  <c r="L93" i="23" s="1"/>
  <c r="AK99" i="23"/>
  <c r="AH99" i="23"/>
  <c r="AE99" i="23"/>
  <c r="AB99" i="23"/>
  <c r="Y99" i="23"/>
  <c r="V99" i="23"/>
  <c r="H99" i="23"/>
  <c r="L99" i="23" s="1"/>
  <c r="AK95" i="23"/>
  <c r="AH95" i="23"/>
  <c r="AE95" i="23"/>
  <c r="AB95" i="23"/>
  <c r="Y95" i="23"/>
  <c r="V95" i="23"/>
  <c r="P95" i="23"/>
  <c r="H95" i="23"/>
  <c r="L95" i="23" s="1"/>
  <c r="AK73" i="23"/>
  <c r="AB73" i="23"/>
  <c r="H73" i="23"/>
  <c r="V84" i="23"/>
  <c r="S84" i="23"/>
  <c r="H84" i="23"/>
  <c r="L84" i="23" s="1"/>
  <c r="AK69" i="23"/>
  <c r="AH69" i="23"/>
  <c r="AE69" i="23"/>
  <c r="AB69" i="23"/>
  <c r="Y69" i="23"/>
  <c r="V69" i="23"/>
  <c r="S69" i="23"/>
  <c r="P69" i="23"/>
  <c r="H69" i="23"/>
  <c r="H31" i="23"/>
  <c r="H37" i="23"/>
  <c r="Y41" i="23"/>
  <c r="I41" i="23" s="1"/>
  <c r="I87" i="23"/>
  <c r="Y87" i="23"/>
  <c r="G34" i="23"/>
  <c r="AK72" i="23"/>
  <c r="AH72" i="23"/>
  <c r="AE72" i="23"/>
  <c r="AB72" i="23"/>
  <c r="Y72" i="23"/>
  <c r="V72" i="23"/>
  <c r="H72" i="23"/>
  <c r="L72" i="23" s="1"/>
  <c r="AK66" i="23"/>
  <c r="AH66" i="23"/>
  <c r="AE66" i="23"/>
  <c r="AB66" i="23"/>
  <c r="Y66" i="23"/>
  <c r="V66" i="23"/>
  <c r="S66" i="23"/>
  <c r="P66" i="23"/>
  <c r="H66" i="23"/>
  <c r="L66" i="23" s="1"/>
  <c r="AK70" i="23"/>
  <c r="AB70" i="23"/>
  <c r="H70" i="23"/>
  <c r="L70" i="23" s="1"/>
  <c r="AK64" i="23"/>
  <c r="AH64" i="23"/>
  <c r="AE64" i="23"/>
  <c r="AB64" i="23"/>
  <c r="Y64" i="23"/>
  <c r="V64" i="23"/>
  <c r="H64" i="23"/>
  <c r="H87" i="23"/>
  <c r="L87" i="23" s="1"/>
  <c r="H74" i="23"/>
  <c r="L74" i="23" s="1"/>
  <c r="N103" i="23"/>
  <c r="Q103" i="23"/>
  <c r="T103" i="23"/>
  <c r="W103" i="23"/>
  <c r="Z103" i="23"/>
  <c r="AC103" i="23"/>
  <c r="AF103" i="23"/>
  <c r="AI103" i="23"/>
  <c r="I84" i="23" l="1"/>
  <c r="I94" i="23"/>
  <c r="I99" i="23"/>
  <c r="I70" i="23"/>
  <c r="M70" i="23" s="1"/>
  <c r="M93" i="23"/>
  <c r="I96" i="23"/>
  <c r="M94" i="23"/>
  <c r="M96" i="23"/>
  <c r="I73" i="23"/>
  <c r="L94" i="23"/>
  <c r="M99" i="23"/>
  <c r="I95" i="23"/>
  <c r="M95" i="23" s="1"/>
  <c r="M73" i="23"/>
  <c r="L73" i="23"/>
  <c r="I69" i="23"/>
  <c r="M69" i="23" s="1"/>
  <c r="M84" i="23"/>
  <c r="L69" i="23"/>
  <c r="M87" i="23"/>
  <c r="I72" i="23"/>
  <c r="M72" i="23" s="1"/>
  <c r="I66" i="23"/>
  <c r="M66" i="23" s="1"/>
  <c r="I64" i="23"/>
  <c r="M64" i="23" s="1"/>
  <c r="L64" i="23"/>
  <c r="AK65" i="23"/>
  <c r="AB83" i="23"/>
  <c r="AB85" i="23"/>
  <c r="AB86" i="23"/>
  <c r="AB88" i="23"/>
  <c r="AB89" i="23"/>
  <c r="AB90" i="23"/>
  <c r="AB91" i="23"/>
  <c r="AB92" i="23"/>
  <c r="AB97" i="23"/>
  <c r="AB100" i="23"/>
  <c r="AB98" i="23"/>
  <c r="AB82" i="23"/>
  <c r="D101" i="23"/>
  <c r="D89" i="23"/>
  <c r="AK56" i="23"/>
  <c r="AH56" i="23"/>
  <c r="AE56" i="23"/>
  <c r="AB56" i="23"/>
  <c r="Y56" i="23"/>
  <c r="V56" i="23"/>
  <c r="P56" i="23"/>
  <c r="H56" i="23"/>
  <c r="L56" i="23" s="1"/>
  <c r="AI102" i="23"/>
  <c r="AF102" i="23"/>
  <c r="AC102" i="23"/>
  <c r="Z102" i="23"/>
  <c r="W102" i="23"/>
  <c r="T102" i="23"/>
  <c r="Q102" i="23"/>
  <c r="N102" i="23"/>
  <c r="Y40" i="23"/>
  <c r="V40" i="23"/>
  <c r="V39" i="23"/>
  <c r="AK55" i="23"/>
  <c r="AH55" i="23"/>
  <c r="AE55" i="23"/>
  <c r="AB55" i="23"/>
  <c r="Y55" i="23"/>
  <c r="V55" i="23"/>
  <c r="P55" i="23"/>
  <c r="H55" i="23"/>
  <c r="L55" i="23" s="1"/>
  <c r="V60" i="23"/>
  <c r="I60" i="23" s="1"/>
  <c r="H60" i="23"/>
  <c r="I56" i="23" l="1"/>
  <c r="M56" i="23" s="1"/>
  <c r="I55" i="23"/>
  <c r="M55" i="23" s="1"/>
  <c r="M60" i="23"/>
  <c r="L60" i="23"/>
  <c r="H51" i="23"/>
  <c r="L51" i="23" s="1"/>
  <c r="P51" i="23"/>
  <c r="V51" i="23"/>
  <c r="Y51" i="23"/>
  <c r="AB51" i="23"/>
  <c r="AE51" i="23"/>
  <c r="AH51" i="23"/>
  <c r="AK51" i="23"/>
  <c r="I51" i="23" l="1"/>
  <c r="M51" i="23" s="1"/>
  <c r="H61" i="23" l="1"/>
  <c r="L61" i="23" s="1"/>
  <c r="H62" i="23"/>
  <c r="H63" i="23"/>
  <c r="L63" i="23" s="1"/>
  <c r="H65" i="23"/>
  <c r="L65" i="23" s="1"/>
  <c r="H67" i="23"/>
  <c r="L67" i="23" s="1"/>
  <c r="H68" i="23"/>
  <c r="L68" i="23" s="1"/>
  <c r="H71" i="23"/>
  <c r="L71" i="23" s="1"/>
  <c r="H76" i="23"/>
  <c r="L76" i="23" s="1"/>
  <c r="H78" i="23"/>
  <c r="L78" i="23" s="1"/>
  <c r="H79" i="23"/>
  <c r="L79" i="23" s="1"/>
  <c r="H82" i="23"/>
  <c r="L82" i="23" s="1"/>
  <c r="H83" i="23"/>
  <c r="L83" i="23" s="1"/>
  <c r="H85" i="23"/>
  <c r="L85" i="23" s="1"/>
  <c r="H86" i="23"/>
  <c r="L86" i="23" s="1"/>
  <c r="H88" i="23"/>
  <c r="L88" i="23" s="1"/>
  <c r="H91" i="23"/>
  <c r="L91" i="23" s="1"/>
  <c r="H92" i="23"/>
  <c r="L92" i="23" s="1"/>
  <c r="H97" i="23"/>
  <c r="L97" i="23" s="1"/>
  <c r="H100" i="23"/>
  <c r="L100" i="23" s="1"/>
  <c r="H98" i="23"/>
  <c r="L98" i="23" s="1"/>
  <c r="H49" i="23"/>
  <c r="L49" i="23" s="1"/>
  <c r="H50" i="23"/>
  <c r="L50" i="23" s="1"/>
  <c r="H52" i="23"/>
  <c r="L52" i="23" s="1"/>
  <c r="H53" i="23"/>
  <c r="L53" i="23" s="1"/>
  <c r="H54" i="23"/>
  <c r="L54" i="23" s="1"/>
  <c r="H57" i="23"/>
  <c r="L57" i="23" s="1"/>
  <c r="H48" i="23"/>
  <c r="L48" i="23" s="1"/>
  <c r="Y36" i="23"/>
  <c r="V36" i="23"/>
  <c r="I29" i="23"/>
  <c r="V85" i="23"/>
  <c r="AL24" i="7"/>
  <c r="AL25" i="7"/>
  <c r="AL26" i="7"/>
  <c r="AL23" i="7"/>
  <c r="M78" i="23" l="1"/>
  <c r="H104" i="23"/>
  <c r="M79" i="23"/>
  <c r="L62" i="23"/>
  <c r="I36" i="23"/>
  <c r="G104" i="23"/>
  <c r="AE86" i="23"/>
  <c r="I86" i="23" s="1"/>
  <c r="M86" i="23" s="1"/>
  <c r="Y85" i="23"/>
  <c r="I85" i="23" s="1"/>
  <c r="M85" i="23" s="1"/>
  <c r="V98" i="23" l="1"/>
  <c r="Y98" i="23"/>
  <c r="AE98" i="23"/>
  <c r="AH98" i="23"/>
  <c r="AK98" i="23"/>
  <c r="S67" i="23"/>
  <c r="I98" i="23" l="1"/>
  <c r="M98" i="23" s="1"/>
  <c r="Y91" i="23"/>
  <c r="Y54" i="23"/>
  <c r="AK79" i="23" l="1"/>
  <c r="AH79" i="23"/>
  <c r="AE79" i="23"/>
  <c r="AB79" i="23"/>
  <c r="Y79" i="23"/>
  <c r="V79" i="23"/>
  <c r="AK78" i="23"/>
  <c r="AH78" i="23"/>
  <c r="AE78" i="23"/>
  <c r="AB78" i="23"/>
  <c r="Y78" i="23"/>
  <c r="V78" i="23"/>
  <c r="AK76" i="23"/>
  <c r="AH76" i="23"/>
  <c r="AE76" i="23"/>
  <c r="AB76" i="23"/>
  <c r="K116" i="23"/>
  <c r="J116" i="23"/>
  <c r="I116" i="23"/>
  <c r="F116" i="23"/>
  <c r="E116" i="23"/>
  <c r="D116" i="23"/>
  <c r="Y106" i="23"/>
  <c r="V106" i="23"/>
  <c r="AK71" i="23"/>
  <c r="AH71" i="23"/>
  <c r="AE71" i="23"/>
  <c r="AB71" i="23"/>
  <c r="Y71" i="23"/>
  <c r="V71" i="23"/>
  <c r="AK100" i="23"/>
  <c r="AH100" i="23"/>
  <c r="AE100" i="23"/>
  <c r="Y100" i="23"/>
  <c r="V100" i="23"/>
  <c r="AK68" i="23"/>
  <c r="AH68" i="23"/>
  <c r="AE68" i="23"/>
  <c r="AB68" i="23"/>
  <c r="Y68" i="23"/>
  <c r="V68" i="23"/>
  <c r="AK97" i="23"/>
  <c r="AH97" i="23"/>
  <c r="AE97" i="23"/>
  <c r="Y97" i="23"/>
  <c r="V97" i="23"/>
  <c r="P97" i="23"/>
  <c r="AK92" i="23"/>
  <c r="AH92" i="23"/>
  <c r="AE92" i="23"/>
  <c r="Y92" i="23"/>
  <c r="V92" i="23"/>
  <c r="P92" i="23"/>
  <c r="AK67" i="23"/>
  <c r="AH67" i="23"/>
  <c r="AE67" i="23"/>
  <c r="AB67" i="23"/>
  <c r="Y67" i="23"/>
  <c r="V67" i="23"/>
  <c r="P67" i="23"/>
  <c r="AH65" i="23"/>
  <c r="AE65" i="23"/>
  <c r="AB65" i="23"/>
  <c r="Y65" i="23"/>
  <c r="V65" i="23"/>
  <c r="P65" i="23"/>
  <c r="AK91" i="23"/>
  <c r="AH91" i="23"/>
  <c r="AE91" i="23"/>
  <c r="V91" i="23"/>
  <c r="P91" i="23"/>
  <c r="AK63" i="23"/>
  <c r="AH63" i="23"/>
  <c r="AE63" i="23"/>
  <c r="AB63" i="23"/>
  <c r="Y63" i="23"/>
  <c r="V63" i="23"/>
  <c r="P63" i="23"/>
  <c r="AK62" i="23"/>
  <c r="AH62" i="23"/>
  <c r="AE62" i="23"/>
  <c r="AB62" i="23"/>
  <c r="Y62" i="23"/>
  <c r="V62" i="23"/>
  <c r="P62" i="23"/>
  <c r="AK61" i="23"/>
  <c r="AH61" i="23"/>
  <c r="AE61" i="23"/>
  <c r="AB61" i="23"/>
  <c r="Y61" i="23"/>
  <c r="V61" i="23"/>
  <c r="P61" i="23"/>
  <c r="AK59" i="23"/>
  <c r="AH59" i="23"/>
  <c r="AE59" i="23"/>
  <c r="AB59" i="23"/>
  <c r="Y59" i="23"/>
  <c r="V59" i="23"/>
  <c r="P59" i="23"/>
  <c r="AK88" i="23"/>
  <c r="AH88" i="23"/>
  <c r="Y88" i="23"/>
  <c r="V88" i="23"/>
  <c r="P88" i="23"/>
  <c r="AK57" i="23"/>
  <c r="AH57" i="23"/>
  <c r="P57" i="23"/>
  <c r="AK54" i="23"/>
  <c r="AH54" i="23"/>
  <c r="AE54" i="23"/>
  <c r="AB54" i="23"/>
  <c r="V54" i="23"/>
  <c r="P54" i="23"/>
  <c r="AK53" i="23"/>
  <c r="AH53" i="23"/>
  <c r="AE53" i="23"/>
  <c r="AB53" i="23"/>
  <c r="Y53" i="23"/>
  <c r="V53" i="23"/>
  <c r="P53" i="23"/>
  <c r="AK52" i="23"/>
  <c r="AH52" i="23"/>
  <c r="AE52" i="23"/>
  <c r="AB52" i="23"/>
  <c r="Y52" i="23"/>
  <c r="V52" i="23"/>
  <c r="P52" i="23"/>
  <c r="AK83" i="23"/>
  <c r="AH83" i="23"/>
  <c r="AE83" i="23"/>
  <c r="Y83" i="23"/>
  <c r="V83" i="23"/>
  <c r="P83" i="23"/>
  <c r="AK50" i="23"/>
  <c r="AH50" i="23"/>
  <c r="AE50" i="23"/>
  <c r="AB50" i="23"/>
  <c r="Y50" i="23"/>
  <c r="V50" i="23"/>
  <c r="P50" i="23"/>
  <c r="AK82" i="23"/>
  <c r="AH82" i="23"/>
  <c r="AE82" i="23"/>
  <c r="Y82" i="23"/>
  <c r="V82" i="23"/>
  <c r="P82" i="23"/>
  <c r="AK49" i="23"/>
  <c r="AH49" i="23"/>
  <c r="AE49" i="23"/>
  <c r="AB49" i="23"/>
  <c r="Y49" i="23"/>
  <c r="V49" i="23"/>
  <c r="P49" i="23"/>
  <c r="AK48" i="23"/>
  <c r="AH48" i="23"/>
  <c r="AE48" i="23"/>
  <c r="AB48" i="23"/>
  <c r="Y48" i="23"/>
  <c r="V48" i="23"/>
  <c r="S48" i="23"/>
  <c r="P48" i="23"/>
  <c r="AI44" i="23"/>
  <c r="AI104" i="23" s="1"/>
  <c r="AF44" i="23"/>
  <c r="AF104" i="23" s="1"/>
  <c r="AC44" i="23"/>
  <c r="AC104" i="23" s="1"/>
  <c r="Z44" i="23"/>
  <c r="Z104" i="23" s="1"/>
  <c r="T44" i="23"/>
  <c r="T104" i="23" s="1"/>
  <c r="Q44" i="23"/>
  <c r="Q104" i="23" s="1"/>
  <c r="N44" i="23"/>
  <c r="N104" i="23" s="1"/>
  <c r="I39" i="23"/>
  <c r="H39" i="23" s="1"/>
  <c r="AK35" i="23"/>
  <c r="AH35" i="23"/>
  <c r="AE35" i="23"/>
  <c r="AB35" i="23"/>
  <c r="Y35" i="23"/>
  <c r="V35" i="23"/>
  <c r="S35" i="23"/>
  <c r="P35" i="23"/>
  <c r="AK34" i="23"/>
  <c r="AH34" i="23"/>
  <c r="AE34" i="23"/>
  <c r="AB34" i="23"/>
  <c r="Y34" i="23"/>
  <c r="V34" i="23"/>
  <c r="S34" i="23"/>
  <c r="P34" i="23"/>
  <c r="AK33" i="23"/>
  <c r="AH33" i="23"/>
  <c r="AE33" i="23"/>
  <c r="AB33" i="23"/>
  <c r="Y33" i="23"/>
  <c r="V33" i="23"/>
  <c r="S33" i="23"/>
  <c r="P33" i="23"/>
  <c r="AK30" i="23"/>
  <c r="AH30" i="23"/>
  <c r="AE30" i="23"/>
  <c r="AB30" i="23"/>
  <c r="Y30" i="23"/>
  <c r="V30" i="23"/>
  <c r="S30" i="23"/>
  <c r="P30" i="23"/>
  <c r="AK28" i="23"/>
  <c r="AH28" i="23"/>
  <c r="AE28" i="23"/>
  <c r="AB28" i="23"/>
  <c r="I28" i="23"/>
  <c r="G28" i="23" s="1"/>
  <c r="AK27" i="23"/>
  <c r="AH27" i="23"/>
  <c r="AE27" i="23"/>
  <c r="AB27" i="23"/>
  <c r="Y27" i="23"/>
  <c r="V27" i="23"/>
  <c r="S27" i="23"/>
  <c r="P27" i="23"/>
  <c r="Y26" i="23"/>
  <c r="I26" i="23" s="1"/>
  <c r="V26" i="23"/>
  <c r="AK25" i="23"/>
  <c r="AH25" i="23"/>
  <c r="AE25" i="23"/>
  <c r="AB25" i="23"/>
  <c r="Y25" i="23"/>
  <c r="V25" i="23"/>
  <c r="S25" i="23"/>
  <c r="P25" i="23"/>
  <c r="AK24" i="23"/>
  <c r="AH24" i="23"/>
  <c r="AE24" i="23"/>
  <c r="AB24" i="23"/>
  <c r="Y24" i="23"/>
  <c r="V24" i="23"/>
  <c r="S24" i="23"/>
  <c r="P24" i="23"/>
  <c r="AK23" i="23"/>
  <c r="AH23" i="23"/>
  <c r="AE23" i="23"/>
  <c r="AB23" i="23"/>
  <c r="Y23" i="23"/>
  <c r="V23" i="23"/>
  <c r="S23" i="23"/>
  <c r="P23" i="23"/>
  <c r="AK22" i="23"/>
  <c r="AH22" i="23"/>
  <c r="AE22" i="23"/>
  <c r="AB22" i="23"/>
  <c r="Y22" i="23"/>
  <c r="V22" i="23"/>
  <c r="S22" i="23"/>
  <c r="P22" i="23"/>
  <c r="AK21" i="23"/>
  <c r="AH21" i="23"/>
  <c r="AE21" i="23"/>
  <c r="AB21" i="23"/>
  <c r="Y21" i="23"/>
  <c r="V21" i="23"/>
  <c r="S21" i="23"/>
  <c r="P21" i="23"/>
  <c r="AK20" i="23"/>
  <c r="AH20" i="23"/>
  <c r="AE20" i="23"/>
  <c r="AB20" i="23"/>
  <c r="Y20" i="23"/>
  <c r="V20" i="23"/>
  <c r="S20" i="23"/>
  <c r="P20" i="23"/>
  <c r="AK19" i="23"/>
  <c r="AH19" i="23"/>
  <c r="AE19" i="23"/>
  <c r="AB19" i="23"/>
  <c r="Y19" i="23"/>
  <c r="V19" i="23"/>
  <c r="S19" i="23"/>
  <c r="P19" i="23"/>
  <c r="AK18" i="23"/>
  <c r="AH18" i="23"/>
  <c r="AE18" i="23"/>
  <c r="AB18" i="23"/>
  <c r="Y18" i="23"/>
  <c r="V18" i="23"/>
  <c r="S18" i="23"/>
  <c r="P18" i="23"/>
  <c r="AK17" i="23"/>
  <c r="AH17" i="23"/>
  <c r="AE17" i="23"/>
  <c r="AB17" i="23"/>
  <c r="Y17" i="23"/>
  <c r="V17" i="23"/>
  <c r="S17" i="23"/>
  <c r="P17" i="23"/>
  <c r="AK16" i="23"/>
  <c r="AH16" i="23"/>
  <c r="AE16" i="23"/>
  <c r="AB16" i="23"/>
  <c r="Y16" i="23"/>
  <c r="V16" i="23"/>
  <c r="S16" i="23"/>
  <c r="P16" i="23"/>
  <c r="AK15" i="23"/>
  <c r="AH15" i="23"/>
  <c r="AE15" i="23"/>
  <c r="AB15" i="23"/>
  <c r="Y15" i="23"/>
  <c r="V15" i="23"/>
  <c r="S15" i="23"/>
  <c r="P15" i="23"/>
  <c r="AK14" i="23"/>
  <c r="AH14" i="23"/>
  <c r="AE14" i="23"/>
  <c r="AB14" i="23"/>
  <c r="Y14" i="23"/>
  <c r="V14" i="23"/>
  <c r="S14" i="23"/>
  <c r="P14" i="23"/>
  <c r="AK13" i="23"/>
  <c r="AH13" i="23"/>
  <c r="AE13" i="23"/>
  <c r="AB13" i="23"/>
  <c r="W13" i="23"/>
  <c r="W44" i="23" s="1"/>
  <c r="W104" i="23" s="1"/>
  <c r="V13" i="23"/>
  <c r="S13" i="23"/>
  <c r="P13" i="23"/>
  <c r="AK12" i="23"/>
  <c r="AH12" i="23"/>
  <c r="AE12" i="23"/>
  <c r="AB12" i="23"/>
  <c r="Y12" i="23"/>
  <c r="V12" i="23"/>
  <c r="S12" i="23"/>
  <c r="P12" i="23"/>
  <c r="AK11" i="23"/>
  <c r="AH11" i="23"/>
  <c r="AE11" i="23"/>
  <c r="AB11" i="23"/>
  <c r="Y11" i="23"/>
  <c r="V11" i="23"/>
  <c r="S11" i="23"/>
  <c r="P11" i="23"/>
  <c r="AK10" i="23"/>
  <c r="AH10" i="23"/>
  <c r="AE10" i="23"/>
  <c r="AB10" i="23"/>
  <c r="Y10" i="23"/>
  <c r="V10" i="23"/>
  <c r="S10" i="23"/>
  <c r="P10" i="23"/>
  <c r="AK9" i="23"/>
  <c r="AH9" i="23"/>
  <c r="AE9" i="23"/>
  <c r="AB9" i="23"/>
  <c r="Y9" i="23"/>
  <c r="V9" i="23"/>
  <c r="S9" i="23"/>
  <c r="P9" i="23"/>
  <c r="I40" i="23" l="1"/>
  <c r="H40" i="23" s="1"/>
  <c r="H43" i="23" s="1"/>
  <c r="H44" i="23" s="1"/>
  <c r="I57" i="23"/>
  <c r="M57" i="23" s="1"/>
  <c r="I88" i="23"/>
  <c r="M88" i="23" s="1"/>
  <c r="I76" i="23"/>
  <c r="M76" i="23" s="1"/>
  <c r="I63" i="23"/>
  <c r="M63" i="23" s="1"/>
  <c r="I20" i="23"/>
  <c r="I22" i="23"/>
  <c r="Y13" i="23"/>
  <c r="I13" i="23" s="1"/>
  <c r="G13" i="23" s="1"/>
  <c r="I48" i="23"/>
  <c r="M48" i="23" s="1"/>
  <c r="I16" i="23"/>
  <c r="I97" i="23"/>
  <c r="M97" i="23" s="1"/>
  <c r="I24" i="23"/>
  <c r="I83" i="23"/>
  <c r="M83" i="23" s="1"/>
  <c r="I54" i="23"/>
  <c r="M54" i="23" s="1"/>
  <c r="I67" i="23"/>
  <c r="M67" i="23" s="1"/>
  <c r="I50" i="23"/>
  <c r="M50" i="23" s="1"/>
  <c r="C116" i="23"/>
  <c r="I12" i="23"/>
  <c r="G12" i="23" s="1"/>
  <c r="I18" i="23"/>
  <c r="G18" i="23" s="1"/>
  <c r="I27" i="23"/>
  <c r="I10" i="23"/>
  <c r="G10" i="23" s="1"/>
  <c r="I19" i="23"/>
  <c r="I21" i="23"/>
  <c r="I49" i="23"/>
  <c r="M49" i="23" s="1"/>
  <c r="I52" i="23"/>
  <c r="M52" i="23" s="1"/>
  <c r="I91" i="23"/>
  <c r="M91" i="23" s="1"/>
  <c r="I11" i="23"/>
  <c r="I25" i="23"/>
  <c r="G25" i="23" s="1"/>
  <c r="I33" i="23"/>
  <c r="I62" i="23"/>
  <c r="M62" i="23" s="1"/>
  <c r="I92" i="23"/>
  <c r="M92" i="23" s="1"/>
  <c r="I100" i="23"/>
  <c r="M100" i="23" s="1"/>
  <c r="I71" i="23"/>
  <c r="M71" i="23" s="1"/>
  <c r="I53" i="23"/>
  <c r="M53" i="23" s="1"/>
  <c r="I65" i="23"/>
  <c r="M65" i="23" s="1"/>
  <c r="I82" i="23"/>
  <c r="M82" i="23" s="1"/>
  <c r="I9" i="23"/>
  <c r="I17" i="23"/>
  <c r="G17" i="23" s="1"/>
  <c r="I14" i="23"/>
  <c r="I23" i="23"/>
  <c r="I35" i="23"/>
  <c r="I61" i="23"/>
  <c r="M61" i="23" s="1"/>
  <c r="I68" i="23"/>
  <c r="M68" i="23" s="1"/>
  <c r="G9" i="23" l="1"/>
  <c r="G44" i="23" s="1"/>
</calcChain>
</file>

<file path=xl/sharedStrings.xml><?xml version="1.0" encoding="utf-8"?>
<sst xmlns="http://schemas.openxmlformats.org/spreadsheetml/2006/main" count="773" uniqueCount="472">
  <si>
    <t>Всього аудит. год.</t>
  </si>
  <si>
    <t>ВСЬОГО</t>
  </si>
  <si>
    <t>№</t>
  </si>
  <si>
    <t>З  них</t>
  </si>
  <si>
    <t xml:space="preserve">                             Розподіл  за  курсами  та  семестрами</t>
  </si>
  <si>
    <t>Екзаменів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</si>
  <si>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</si>
  <si>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</si>
  <si>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</si>
  <si>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</si>
  <si>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</si>
  <si>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</si>
  <si>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</si>
  <si>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</si>
  <si>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/</t>
  </si>
  <si>
    <t>тижнів</t>
  </si>
  <si>
    <t>Заліків</t>
  </si>
  <si>
    <t xml:space="preserve"> І  курс</t>
  </si>
  <si>
    <t xml:space="preserve"> ІV курс</t>
  </si>
  <si>
    <t>ВСЬОГО  РАЗОМ по навчальному плану:</t>
  </si>
  <si>
    <t>Курси</t>
  </si>
  <si>
    <t>Вересень</t>
  </si>
  <si>
    <t>29.IX - 5.X</t>
  </si>
  <si>
    <t>Жовтень</t>
  </si>
  <si>
    <t>27.X - 2.XI</t>
  </si>
  <si>
    <t>Листопад</t>
  </si>
  <si>
    <t>Грудень</t>
  </si>
  <si>
    <t>29.ХІІ - 4.І</t>
  </si>
  <si>
    <t>Січень</t>
  </si>
  <si>
    <t>26.І - 1.ІІ</t>
  </si>
  <si>
    <t>Лютий</t>
  </si>
  <si>
    <t>23.ІІ - 1.ІІІ</t>
  </si>
  <si>
    <t>Березень</t>
  </si>
  <si>
    <t>30.ІІІ - 5 ІV</t>
  </si>
  <si>
    <t>Квітень</t>
  </si>
  <si>
    <t>27.IV - 3.V</t>
  </si>
  <si>
    <t>Травень</t>
  </si>
  <si>
    <t>Червень</t>
  </si>
  <si>
    <t>29.VI - 5.VII</t>
  </si>
  <si>
    <t>Липень</t>
  </si>
  <si>
    <t>27.VII - 2.VIII</t>
  </si>
  <si>
    <t>Серпень</t>
  </si>
  <si>
    <t>01 07</t>
  </si>
  <si>
    <t>08 14</t>
  </si>
  <si>
    <t>15 21</t>
  </si>
  <si>
    <t>22 28</t>
  </si>
  <si>
    <t>06 12</t>
  </si>
  <si>
    <t>13 19</t>
  </si>
  <si>
    <t>20 26</t>
  </si>
  <si>
    <t>03 09</t>
  </si>
  <si>
    <t>10 16</t>
  </si>
  <si>
    <t>17 23</t>
  </si>
  <si>
    <t>24 30</t>
  </si>
  <si>
    <t>05 11</t>
  </si>
  <si>
    <t>12 18</t>
  </si>
  <si>
    <t>19 25</t>
  </si>
  <si>
    <t>02 08</t>
  </si>
  <si>
    <t>09 15</t>
  </si>
  <si>
    <t>16 22</t>
  </si>
  <si>
    <t>23 29</t>
  </si>
  <si>
    <t>04 10</t>
  </si>
  <si>
    <t>11 17</t>
  </si>
  <si>
    <t>18 24</t>
  </si>
  <si>
    <t>25 31</t>
  </si>
  <si>
    <t>24 31</t>
  </si>
  <si>
    <t>І</t>
  </si>
  <si>
    <t>К</t>
  </si>
  <si>
    <t>ІІ</t>
  </si>
  <si>
    <t>ІІІ</t>
  </si>
  <si>
    <t>IV</t>
  </si>
  <si>
    <t>П</t>
  </si>
  <si>
    <t>Д</t>
  </si>
  <si>
    <t>Умовні позначення:</t>
  </si>
  <si>
    <t xml:space="preserve"> - теоретичне навчання</t>
  </si>
  <si>
    <t xml:space="preserve"> - канікули</t>
  </si>
  <si>
    <t xml:space="preserve"> - державна атестація</t>
  </si>
  <si>
    <t>Канікули/ святкові тижні</t>
  </si>
  <si>
    <t>Практика</t>
  </si>
  <si>
    <t>Держав-на атес-тація</t>
  </si>
  <si>
    <t>II.Зведені дані за бюджетом часу</t>
  </si>
  <si>
    <t xml:space="preserve"> ІІ  курс</t>
  </si>
  <si>
    <t xml:space="preserve"> ІІІ курс</t>
  </si>
  <si>
    <t>Українська література</t>
  </si>
  <si>
    <t>Всесвітня історія</t>
  </si>
  <si>
    <t>Хімія</t>
  </si>
  <si>
    <t>Фізичне виховання</t>
  </si>
  <si>
    <t>Тижневе навантаження (год)</t>
  </si>
  <si>
    <t>/2*</t>
  </si>
  <si>
    <t>(без з/о циклу)</t>
  </si>
  <si>
    <t>Фізичне виховання                     (за рахунок годин резерву)</t>
  </si>
  <si>
    <t>Курсових  робіт</t>
  </si>
  <si>
    <t>2</t>
  </si>
  <si>
    <t>3</t>
  </si>
  <si>
    <t>4</t>
  </si>
  <si>
    <t>5</t>
  </si>
  <si>
    <t>6</t>
  </si>
  <si>
    <t>7</t>
  </si>
  <si>
    <t>9</t>
  </si>
  <si>
    <t>10</t>
  </si>
  <si>
    <t>12</t>
  </si>
  <si>
    <t>13</t>
  </si>
  <si>
    <t>14</t>
  </si>
  <si>
    <t>С</t>
  </si>
  <si>
    <t xml:space="preserve"> - екзаменаційна сесія</t>
  </si>
  <si>
    <t>Н</t>
  </si>
  <si>
    <t xml:space="preserve"> - навчальна практика</t>
  </si>
  <si>
    <t xml:space="preserve"> - дипломне проектування</t>
  </si>
  <si>
    <t>Диплом-не проек-тування</t>
  </si>
  <si>
    <t>екзамени</t>
  </si>
  <si>
    <t>Громадянська освіта</t>
  </si>
  <si>
    <t>18</t>
  </si>
  <si>
    <t>/4*</t>
  </si>
  <si>
    <t>Українська мова (за професійним спрямуванням)</t>
  </si>
  <si>
    <t>Дисциплін, що вивчаються</t>
  </si>
  <si>
    <t>тижні</t>
  </si>
  <si>
    <t>Назва освітнього компоненту</t>
  </si>
  <si>
    <t>Екзамени</t>
  </si>
  <si>
    <t>Заліки</t>
  </si>
  <si>
    <t>Курсові роботи/проекти</t>
  </si>
  <si>
    <t>ІІІ. ПЛАН ОСВІТНЬОГО ПРОЦЕСУ</t>
  </si>
  <si>
    <t>Кількість кредитів ECTS</t>
  </si>
  <si>
    <t>Загальний обсяг годин</t>
  </si>
  <si>
    <t>Розподіл за семестрами</t>
  </si>
  <si>
    <t>Загальний обсяг</t>
  </si>
  <si>
    <t>Аудиторні години</t>
  </si>
  <si>
    <t>Лекції</t>
  </si>
  <si>
    <t>Семінарські заняття</t>
  </si>
  <si>
    <t>Лабораторні/ практичні роботи</t>
  </si>
  <si>
    <t>Зарубіжна література</t>
  </si>
  <si>
    <t>1. ДИСЦИПЛІНИ ЗАГАЛЬНООСВІТНЬОЇ  ПІДГОТОВКИ</t>
  </si>
  <si>
    <t>1.1. Базові предмети</t>
  </si>
  <si>
    <t>1.2. Вибірково-обов'язкові предмети</t>
  </si>
  <si>
    <t>додат-ково</t>
  </si>
  <si>
    <t>11</t>
  </si>
  <si>
    <t>Біологія</t>
  </si>
  <si>
    <t>Екологія/Основи екології*</t>
  </si>
  <si>
    <t>Правознавство / Основи правознавства*</t>
  </si>
  <si>
    <t>Біологія і екологія:</t>
  </si>
  <si>
    <t>Основи філософських знань</t>
  </si>
  <si>
    <t>Основи правознавства</t>
  </si>
  <si>
    <t xml:space="preserve">Основи економічної теорії </t>
  </si>
  <si>
    <t xml:space="preserve">Основи екології </t>
  </si>
  <si>
    <t>Захист  України</t>
  </si>
  <si>
    <t>ІКТ</t>
  </si>
  <si>
    <t>Географія</t>
  </si>
  <si>
    <t>Інформатика/ІКТ*</t>
  </si>
  <si>
    <t>Фізична культура/Фізичне виховання*</t>
  </si>
  <si>
    <t>1.3. Профільні предмети</t>
  </si>
  <si>
    <t>2*</t>
  </si>
  <si>
    <t xml:space="preserve"> </t>
  </si>
  <si>
    <t>Астрономія</t>
  </si>
  <si>
    <t>типова програма</t>
  </si>
  <si>
    <t>19</t>
  </si>
  <si>
    <t>20</t>
  </si>
  <si>
    <t>21</t>
  </si>
  <si>
    <t>22</t>
  </si>
  <si>
    <t>4 ДПА</t>
  </si>
  <si>
    <t>Фізика</t>
  </si>
  <si>
    <t>Навчальна практика з теоретичним навчанням</t>
  </si>
  <si>
    <t>Виробнича практика</t>
  </si>
  <si>
    <t>3,4,5,6</t>
  </si>
  <si>
    <t>Українська мова</t>
  </si>
  <si>
    <t>Економіка / Основи економічної теорії*</t>
  </si>
  <si>
    <t>8</t>
  </si>
  <si>
    <t>Історія України та національної культури</t>
  </si>
  <si>
    <t>Всього тижнів у навчаль-ному році</t>
  </si>
  <si>
    <t>Теоретичне навчання (тижні)</t>
  </si>
  <si>
    <t>Екзаменаційна сесія (тижні)</t>
  </si>
  <si>
    <t>навчальна</t>
  </si>
  <si>
    <t>виробнича/ передди-пломна</t>
  </si>
  <si>
    <t>І. Графік  освітнього  процесу</t>
  </si>
  <si>
    <t>ПОГОДЖЕНО</t>
  </si>
  <si>
    <t>Заступник директора коледжу</t>
  </si>
  <si>
    <t>_____________М.Л.Глинська</t>
  </si>
  <si>
    <t>Термін навчання: 3 роки 10 місяців на основі базової середньої освіти
форма навчання - інституційна, денна</t>
  </si>
  <si>
    <t>-</t>
  </si>
  <si>
    <t/>
  </si>
  <si>
    <t>*</t>
  </si>
  <si>
    <t>Фізична культура</t>
  </si>
  <si>
    <t>Іноземна мова/ Практичний курс основної іноземної мови*</t>
  </si>
  <si>
    <t>РАЗОМ по базових предметах</t>
  </si>
  <si>
    <t>РАЗОМ по вибірково-обов'язкових  предметах</t>
  </si>
  <si>
    <t>РАЗОМ по профільних предметах</t>
  </si>
  <si>
    <t>2. ДИСЦИПЛІНИ  підготовки фахового молодшого бакалавра</t>
  </si>
  <si>
    <t>2.1. ДИСЦИПЛІНИ, що формують загальні компетенції</t>
  </si>
  <si>
    <t>2.2. ДИСЦИПЛІНИ, що формують професійні компетенції</t>
  </si>
  <si>
    <t>2.3. ПРАКТИЧНЕ навчання</t>
  </si>
  <si>
    <t>2.4. ВИБІРКОВІ дисципліни за вибором коледжу</t>
  </si>
  <si>
    <t>2.5. ВИБІРКОВІ дисципліни за вибором студента</t>
  </si>
  <si>
    <t xml:space="preserve">  </t>
  </si>
  <si>
    <t>кількість тижнів практики</t>
  </si>
  <si>
    <t>Іноземна мова (за професійним спрямуванням)</t>
  </si>
  <si>
    <t>Вища математика</t>
  </si>
  <si>
    <t>Основи грунтознавства і геології</t>
  </si>
  <si>
    <t>Топографічне та землевпорядне креслення</t>
  </si>
  <si>
    <t>тиж ні</t>
  </si>
  <si>
    <t>Основи топографії</t>
  </si>
  <si>
    <t>Основи топографії (Модуль І)</t>
  </si>
  <si>
    <t>Технології/</t>
  </si>
  <si>
    <t>Вступ до фаху*</t>
  </si>
  <si>
    <t>Картографія</t>
  </si>
  <si>
    <t>Геодезія</t>
  </si>
  <si>
    <t>Математична обробка геодезичних вимірів</t>
  </si>
  <si>
    <t>к-сть кредитів</t>
  </si>
  <si>
    <t>Землеустрій</t>
  </si>
  <si>
    <t>Державний земельний кадастр</t>
  </si>
  <si>
    <t>Навчальна практика</t>
  </si>
  <si>
    <t>ВСЬОГО по з/о дисциплінах(*без інтегр)</t>
  </si>
  <si>
    <t>Комп'ютерні технології у землевпорядній діяльності</t>
  </si>
  <si>
    <t>Економіка, організація та діяльність землевпорядних підприємств</t>
  </si>
  <si>
    <t>Практикум з геодезичних робіт (дуальна форма навчання)</t>
  </si>
  <si>
    <t>Державна підсумкова атестація</t>
  </si>
  <si>
    <t>Міждисциплінарна курсова робота</t>
  </si>
  <si>
    <t>Фотограметрiя i дистанцiйне зондування</t>
  </si>
  <si>
    <t>Вступ до фаху</t>
  </si>
  <si>
    <t>Фахова освіта в Україні</t>
  </si>
  <si>
    <t>Комп'ютерна графіка в землеустрої/ Цифрова картографія</t>
  </si>
  <si>
    <t>Історія земельних відносин/ Історія розвитку землеустрою та земельного кадастру</t>
  </si>
  <si>
    <t>Еколого-правові відносини в землекористуванні</t>
  </si>
  <si>
    <t>Геодезія (Модуль І)*</t>
  </si>
  <si>
    <t>Історія  України/Історія України та національної культури*</t>
  </si>
  <si>
    <t>Фізика/Фізика*</t>
  </si>
  <si>
    <t>Математика/ Вища математика (Модуль І)*</t>
  </si>
  <si>
    <t>Самостійна робота студ./ Індивідуальні заняття</t>
  </si>
  <si>
    <t>Ландшафтознавство</t>
  </si>
  <si>
    <t>Реєстрація прав власності  і оренди землі/ Іпотека землі</t>
  </si>
  <si>
    <t>Стандартизація і метрологія</t>
  </si>
  <si>
    <t>Раціональне використання та охорона грунтів/ Економічна оцінка природніх ресурсів</t>
  </si>
  <si>
    <t>Геодезичне приладознавство</t>
  </si>
  <si>
    <t>Основи містобудування/Планування та благоустрій міст</t>
  </si>
  <si>
    <t>Проектування шляхів сполучення/ Проектування лінійних інженерних споруд</t>
  </si>
  <si>
    <t>Планування територій населених пунктів/ Будівлі і споруди</t>
  </si>
  <si>
    <t>Економіка землекористування/  Економіка природокористування</t>
  </si>
  <si>
    <t>Безпека праці та життєдіяльності</t>
  </si>
  <si>
    <t>Геоінформаційні системи і бази даних/ Комп'ютерна обробка статистичної інформації</t>
  </si>
  <si>
    <t>Управління земельними ресурсами/Ринок землі</t>
  </si>
  <si>
    <t xml:space="preserve"> - виробнича практика</t>
  </si>
  <si>
    <t>ДА</t>
  </si>
  <si>
    <r>
      <rPr>
        <sz val="14"/>
        <rFont val="Calibri"/>
        <family val="2"/>
        <charset val="204"/>
        <scheme val="minor"/>
      </rPr>
      <t xml:space="preserve">Тернопільська міська рада
</t>
    </r>
    <r>
      <rPr>
        <b/>
        <sz val="16"/>
        <rFont val="Calibri"/>
        <family val="2"/>
        <charset val="204"/>
        <scheme val="minor"/>
      </rPr>
      <t>Галицький коледж імені В'ячеслава Чорновола</t>
    </r>
    <r>
      <rPr>
        <sz val="14"/>
        <rFont val="Calibri"/>
        <family val="2"/>
        <charset val="204"/>
        <scheme val="minor"/>
      </rPr>
      <t xml:space="preserve">
</t>
    </r>
    <r>
      <rPr>
        <b/>
        <sz val="22"/>
        <rFont val="Calibri"/>
        <family val="2"/>
        <charset val="204"/>
        <scheme val="minor"/>
      </rPr>
      <t>НАВЧАЛЬНИЙ  ПЛАН</t>
    </r>
    <r>
      <rPr>
        <sz val="14"/>
        <rFont val="Calibri"/>
        <family val="2"/>
        <charset val="204"/>
        <scheme val="minor"/>
      </rPr>
      <t xml:space="preserve">
</t>
    </r>
    <r>
      <rPr>
        <sz val="16"/>
        <rFont val="Calibri"/>
        <family val="2"/>
        <charset val="204"/>
        <scheme val="minor"/>
      </rPr>
      <t>підготовки фахових молодших бакалаврів</t>
    </r>
    <r>
      <rPr>
        <sz val="14"/>
        <rFont val="Calibri"/>
        <family val="2"/>
        <charset val="204"/>
        <scheme val="minor"/>
      </rPr>
      <t xml:space="preserve">
</t>
    </r>
    <r>
      <rPr>
        <b/>
        <sz val="18"/>
        <color rgb="FFFF0000"/>
        <rFont val="Calibri"/>
        <family val="2"/>
        <charset val="204"/>
        <scheme val="minor"/>
      </rPr>
      <t>ОПП "Германські мови та літератури (англо-український переклад)"</t>
    </r>
    <r>
      <rPr>
        <sz val="14"/>
        <color rgb="FFFF0000"/>
        <rFont val="Calibri"/>
        <family val="2"/>
        <charset val="204"/>
        <scheme val="minor"/>
      </rPr>
      <t xml:space="preserve">
</t>
    </r>
    <r>
      <rPr>
        <sz val="16"/>
        <color rgb="FFFF0000"/>
        <rFont val="Calibri"/>
        <family val="2"/>
        <charset val="204"/>
        <scheme val="minor"/>
      </rPr>
      <t>Спеціальність</t>
    </r>
    <r>
      <rPr>
        <b/>
        <sz val="16"/>
        <color rgb="FFFF0000"/>
        <rFont val="Calibri"/>
        <family val="2"/>
        <charset val="204"/>
        <scheme val="minor"/>
      </rPr>
      <t xml:space="preserve"> - 035 Філологія</t>
    </r>
  </si>
  <si>
    <t>01 05</t>
  </si>
  <si>
    <t>27.IX - 03.X</t>
  </si>
  <si>
    <t>29.XІ - 05.XІІ</t>
  </si>
  <si>
    <t>27.ХІІ - 02.І</t>
  </si>
  <si>
    <t>31.І - 06.ІІ</t>
  </si>
  <si>
    <t>07 13</t>
  </si>
  <si>
    <t>14 20</t>
  </si>
  <si>
    <t>21 27</t>
  </si>
  <si>
    <t>28.ІІ - 06.ІІІ</t>
  </si>
  <si>
    <t>28.ІІІ - 03.ІV</t>
  </si>
  <si>
    <t>16 24</t>
  </si>
  <si>
    <t>25.IV - 01.V</t>
  </si>
  <si>
    <t>30.V - 5.VI</t>
  </si>
  <si>
    <t>27.VI - 03.VII</t>
  </si>
  <si>
    <t>22 31</t>
  </si>
  <si>
    <t>17 тижнів зберігається</t>
  </si>
  <si>
    <t>Випадає три дні:</t>
  </si>
  <si>
    <t xml:space="preserve">Понеділок </t>
  </si>
  <si>
    <t>Вівторок</t>
  </si>
  <si>
    <t>Четвер - 14.10</t>
  </si>
  <si>
    <t>!</t>
  </si>
  <si>
    <t xml:space="preserve"> - дистанційна форма навчання</t>
  </si>
  <si>
    <t>08 березня Міжнародний жіночий день</t>
  </si>
  <si>
    <t>24 квітня Великдень</t>
  </si>
  <si>
    <t>01 травня День праці</t>
  </si>
  <si>
    <t>09 травня День Перемоги</t>
  </si>
  <si>
    <t>12 червня Трійця</t>
  </si>
  <si>
    <t>28 червня День Конcтитуції України</t>
  </si>
  <si>
    <r>
      <rPr>
        <b/>
        <sz val="12"/>
        <rFont val="Arial Cyr"/>
        <charset val="204"/>
      </rPr>
      <t>22 навчальних тижні</t>
    </r>
    <r>
      <rPr>
        <sz val="12"/>
        <rFont val="Arial Cyr"/>
        <charset val="204"/>
      </rPr>
      <t xml:space="preserve"> ( 1 тиждень забирають канікули, 
1 тиждень занять розписуємо додатковими парами)</t>
    </r>
  </si>
  <si>
    <t>Враховуємо вихідні дні:</t>
  </si>
  <si>
    <t>Циклова комісія мовно-літературних дисциплін</t>
  </si>
  <si>
    <t>Циклова комісія іноземних мов</t>
  </si>
  <si>
    <t>Циклова комісія суспільних дисциплін</t>
  </si>
  <si>
    <t>Циклова комісія природничих дисциплін</t>
  </si>
  <si>
    <t>Циклова комісія фізико-математичних дисциплін</t>
  </si>
  <si>
    <t>Циклова комісія фізичного виховання</t>
  </si>
  <si>
    <t>Циклова комісія інформатики та комп’ютерних дисциплін</t>
  </si>
  <si>
    <t>Циклова комісія дисциплін моделювання та конструювання одягу</t>
  </si>
  <si>
    <t xml:space="preserve">Циклова комісія дисциплін дизайну </t>
  </si>
  <si>
    <t>Циклова комісія дисциплін перукарського мистецтва</t>
  </si>
  <si>
    <t>Циклова комісія дисциплін видавничої справи та редагування</t>
  </si>
  <si>
    <t>Циклова комісія дисциплін готельно-ресторанної справи та туризму</t>
  </si>
  <si>
    <t>Циклова комісія юридичних дисциплін</t>
  </si>
  <si>
    <t>Методична комісія дисциплін професії «Кухар. Бармен. Офіціант»</t>
  </si>
  <si>
    <t>МЛД</t>
  </si>
  <si>
    <t>ІМ</t>
  </si>
  <si>
    <t>СД</t>
  </si>
  <si>
    <t>ПД</t>
  </si>
  <si>
    <t>ФМД</t>
  </si>
  <si>
    <t>ФВ</t>
  </si>
  <si>
    <t>ІКД</t>
  </si>
  <si>
    <t>МКО</t>
  </si>
  <si>
    <t>ДД</t>
  </si>
  <si>
    <t>ПМ</t>
  </si>
  <si>
    <t>ВСР</t>
  </si>
  <si>
    <t>РСТ</t>
  </si>
  <si>
    <t>ФЗД</t>
  </si>
  <si>
    <t>ЮД</t>
  </si>
  <si>
    <t>МКК</t>
  </si>
  <si>
    <t>Баб'юк Оксана Василівна</t>
  </si>
  <si>
    <t>Лубкович Наталія Зіновіївна</t>
  </si>
  <si>
    <t>Спільніченко Ольга Іванівна</t>
  </si>
  <si>
    <t>Стефурак Наталія Андріївна</t>
  </si>
  <si>
    <t>Біда Галина Михайлівна</t>
  </si>
  <si>
    <t>Посвятовська Ольга Богданівна</t>
  </si>
  <si>
    <t>Питель Наталія Степанівна</t>
  </si>
  <si>
    <t>Манчевська Наталія Олександрівна</t>
  </si>
  <si>
    <t>Козачук Інна Василівна</t>
  </si>
  <si>
    <t>Паршин Любомира Анатоліївна</t>
  </si>
  <si>
    <t>Вавричук Оксана Степанівна</t>
  </si>
  <si>
    <t>Самойлова Ілона Анатоліївна</t>
  </si>
  <si>
    <t>Кучер Наталія Олексіївна</t>
  </si>
  <si>
    <t xml:space="preserve">Нечепор Іван Васильович </t>
  </si>
  <si>
    <t xml:space="preserve">Зварич Наталія Олександрівна </t>
  </si>
  <si>
    <t>Галонжка Оксана Василівна</t>
  </si>
  <si>
    <t>Городиська Наталія Ігорівна</t>
  </si>
  <si>
    <t>Банах Світлана Володимирівна</t>
  </si>
  <si>
    <t>Безух Тетяна Василівна</t>
  </si>
  <si>
    <t xml:space="preserve">Залюбовська Мирослава Володимирівна </t>
  </si>
  <si>
    <t>Глинська Марина Любомирівна</t>
  </si>
  <si>
    <t>Зайкіна Ірина Павлівна</t>
  </si>
  <si>
    <t>Василенко Лілія Ігорівна</t>
  </si>
  <si>
    <t xml:space="preserve">Кіналь Таїсія Ярославівна </t>
  </si>
  <si>
    <t>Зубик Юлія Василівна</t>
  </si>
  <si>
    <t>Оверко Вікторія Вікторівна</t>
  </si>
  <si>
    <t>Баб’юк Марія Петрівна</t>
  </si>
  <si>
    <t>Богуцька Галина Богданівна</t>
  </si>
  <si>
    <t xml:space="preserve">Миськів Володимир Іванович </t>
  </si>
  <si>
    <t>Мельник Марія Іванівна</t>
  </si>
  <si>
    <t>Кузів Лариса Богданівна</t>
  </si>
  <si>
    <t>Дживра Ігор Іванович</t>
  </si>
  <si>
    <t>Кушнір Любов Богданівна</t>
  </si>
  <si>
    <t>Гандзій Роман Ярославович</t>
  </si>
  <si>
    <t>Гніздюх Богдан Михайлович</t>
  </si>
  <si>
    <t>Кузик Василь Миколайович</t>
  </si>
  <si>
    <t>Ткачук Юлія Петрівна</t>
  </si>
  <si>
    <t>Демкура Таміла Омелянівна</t>
  </si>
  <si>
    <t>Ільчук Тетяна Андріївна</t>
  </si>
  <si>
    <t>Рунців-Королюк Оксана Іванівна</t>
  </si>
  <si>
    <t xml:space="preserve">Колісник Тетяна Богданівна </t>
  </si>
  <si>
    <t xml:space="preserve">Прокопчук Наталія Романівна </t>
  </si>
  <si>
    <t>Куницька Наталія Богданівна</t>
  </si>
  <si>
    <t>Чорній Любомир Несторович</t>
  </si>
  <si>
    <t xml:space="preserve">Ухач Леся Михайлівна </t>
  </si>
  <si>
    <t>Ятчук Марія Андріївна</t>
  </si>
  <si>
    <t>Дживра Оксана Іванівна</t>
  </si>
  <si>
    <t>Нападій Тетяна Степанівна</t>
  </si>
  <si>
    <t>Іванюк Лариса Іванівна</t>
  </si>
  <si>
    <t>Ляска Вадим Миколайович</t>
  </si>
  <si>
    <t>Кульчинська Наталія Зіновіївна</t>
  </si>
  <si>
    <t>Ющак Наталія Анатолівна</t>
  </si>
  <si>
    <t xml:space="preserve">Зозуля Світлана Михайлівна </t>
  </si>
  <si>
    <t>Бездіжа Алла Анатоліївна</t>
  </si>
  <si>
    <t xml:space="preserve">Копестинська Олена Ігорівна </t>
  </si>
  <si>
    <t>Данилюк Софія Михайлівна</t>
  </si>
  <si>
    <t>Мелешко Наталія Мирославівна</t>
  </si>
  <si>
    <t>Токар Наталія Теодозіївна</t>
  </si>
  <si>
    <t>Щерба Зоряна Олександрівна</t>
  </si>
  <si>
    <t>Порохняк Наталія Тарасівна</t>
  </si>
  <si>
    <t>Рудик Марія Степанівна</t>
  </si>
  <si>
    <t>Никитюк Надія Григорівна</t>
  </si>
  <si>
    <t>Кузів Іван Степанович</t>
  </si>
  <si>
    <t xml:space="preserve">Баб’юк Василь Мартинович </t>
  </si>
  <si>
    <t>Меленчук Любов Іванівна</t>
  </si>
  <si>
    <t>Бончук Наталія Михайлівна</t>
  </si>
  <si>
    <t xml:space="preserve">Липка Ростислав Богданович </t>
  </si>
  <si>
    <t>Кульчицька Лідія Любомирівна</t>
  </si>
  <si>
    <t>Вишневська Галина Богданівна</t>
  </si>
  <si>
    <t xml:space="preserve">Добровольська Світлана Ярославівна </t>
  </si>
  <si>
    <t>Заставна Ольга Петрівна</t>
  </si>
  <si>
    <t>Харковський Михайло Михайлович</t>
  </si>
  <si>
    <t>Юсик Зіновій Богданович</t>
  </si>
  <si>
    <t>Пискливець Ольга Степанівна</t>
  </si>
  <si>
    <t>Сисоєва Олена Олексіївна</t>
  </si>
  <si>
    <t>Сидор Надія Василівна</t>
  </si>
  <si>
    <t>Слабіцька Надія Петрівна</t>
  </si>
  <si>
    <t>Рапіта Наталія Михайлівна</t>
  </si>
  <si>
    <t>Літинська Тереза Михайлівна</t>
  </si>
  <si>
    <t>Павлюс Василь Петрович</t>
  </si>
  <si>
    <t>Маркович Марія Йосипівна</t>
  </si>
  <si>
    <t>Бачуріна Ірина Ярославівна</t>
  </si>
  <si>
    <t>Решетуха Тетяна Василівна</t>
  </si>
  <si>
    <t xml:space="preserve">Гладчук Оксана Петрівна </t>
  </si>
  <si>
    <t>Шендирук Наталія Мирославівна</t>
  </si>
  <si>
    <t>Скиба Віталій Михайлович</t>
  </si>
  <si>
    <t xml:space="preserve">Жилан Ольга Миколаївна </t>
  </si>
  <si>
    <t>Марушій Юрій Олегович</t>
  </si>
  <si>
    <t>Безкоровайна Марія Любомирівна</t>
  </si>
  <si>
    <t>Турчин Оксана Миколаївна</t>
  </si>
  <si>
    <t>Гузик Наталія Андріївна</t>
  </si>
  <si>
    <t>Вашенюк Любов Петрівна</t>
  </si>
  <si>
    <t>Квас Оксана Богданівна</t>
  </si>
  <si>
    <t>Чубей Олександра Орестівна</t>
  </si>
  <si>
    <t>Вовчук Ольга (Суперсон)</t>
  </si>
  <si>
    <t>вакансія</t>
  </si>
  <si>
    <t>Мельник Тетяна Миколаївна</t>
  </si>
  <si>
    <t xml:space="preserve">Красножон Ольга Петрівна </t>
  </si>
  <si>
    <t>Хрупало Роман Дмитрович</t>
  </si>
  <si>
    <t>Божаківська Мирослава Олександрівна</t>
  </si>
  <si>
    <t>Кузьмінська Марія Василівна</t>
  </si>
  <si>
    <t>Синоруб Галина Петрівна</t>
  </si>
  <si>
    <t>Підгірна Світлана Віталіївна</t>
  </si>
  <si>
    <t>Рапінда Наталія Михайлівна</t>
  </si>
  <si>
    <t>Гавришків Надія Ярославівна</t>
  </si>
  <si>
    <t>Лялик Анастасія Тарасівна</t>
  </si>
  <si>
    <t>Томчук Інна Олександрівна</t>
  </si>
  <si>
    <t>Горішна Любов Володимирівна</t>
  </si>
  <si>
    <t>Познанська Тетяна Ігорівна</t>
  </si>
  <si>
    <t>Чорноока Людмила Миколаївна</t>
  </si>
  <si>
    <t>Івасьєв Степан Володимирович</t>
  </si>
  <si>
    <t xml:space="preserve">Бейко Людмила Анатоліївна </t>
  </si>
  <si>
    <t>Денисовський Михайло Дмитрович</t>
  </si>
  <si>
    <t>Перчик Ігор Михайлович</t>
  </si>
  <si>
    <t>Макара Надія Василівна</t>
  </si>
  <si>
    <t>Гелецька Ірина Олександрівна</t>
  </si>
  <si>
    <t>Гром’як Іван Романович</t>
  </si>
  <si>
    <t xml:space="preserve">Майка Максим Борисович </t>
  </si>
  <si>
    <t>Гайда Ольга Миколаївна</t>
  </si>
  <si>
    <t>Майка Наталія Володимирівна</t>
  </si>
  <si>
    <t>Циклова комісія геодезії,  фінансів та загальноекономічних дисциплін</t>
  </si>
  <si>
    <t>Павленко Людмила Леонідівна</t>
  </si>
  <si>
    <t>викладач ЦДПЮ</t>
  </si>
  <si>
    <t>Циклова комісія автомобільного транспорту</t>
  </si>
  <si>
    <t>АТ</t>
  </si>
  <si>
    <t>Курсові</t>
  </si>
  <si>
    <t>Лабораторно-практичні</t>
  </si>
  <si>
    <t>Курс. робота</t>
  </si>
  <si>
    <t>Години на поділ</t>
  </si>
  <si>
    <t>ФОРМУЛИ</t>
  </si>
  <si>
    <t>Екзамен</t>
  </si>
  <si>
    <t>Примітка</t>
  </si>
  <si>
    <t xml:space="preserve"> І півріччя  (Х тижн.)    </t>
  </si>
  <si>
    <t xml:space="preserve"> ІІ півріччя  (Х тижн.)    </t>
  </si>
  <si>
    <t>Всього аудиторних годин</t>
  </si>
  <si>
    <t>ЦК</t>
  </si>
  <si>
    <t>Викладач</t>
  </si>
  <si>
    <t>Кількість кредитів</t>
  </si>
  <si>
    <t>Індивідуальні заняття/ Самостійна робота</t>
  </si>
  <si>
    <t>Семінарські, практичні заняття</t>
  </si>
  <si>
    <t>Загальна к-сть годин за типовою програмою/ навчальним планом</t>
  </si>
  <si>
    <t>інтегрована дисципліна
І.ІІ підгрупа
поділ
об'єднання з групою
тільки лекції</t>
  </si>
  <si>
    <t>Назва освітнього компонента</t>
  </si>
  <si>
    <t>Борсук Наталія Іванівна</t>
  </si>
  <si>
    <t>Сиротюк Наталія Станіставівна</t>
  </si>
  <si>
    <t>Сиротюк Оксана Богданівна</t>
  </si>
  <si>
    <t>Слєпцова Ольга Ярославівна</t>
  </si>
  <si>
    <t>Сеник Наталія Володимирівна</t>
  </si>
  <si>
    <t>Марисюк Марія Олегівна</t>
  </si>
  <si>
    <t>Хлопова Юлія Олегівна</t>
  </si>
  <si>
    <t>ВСЬОГО разом годин</t>
  </si>
  <si>
    <t>РАЗОМ по дисципліні</t>
  </si>
  <si>
    <t>! Цей рядок потім приховуємо</t>
  </si>
  <si>
    <t>У поточному навчальному році</t>
  </si>
  <si>
    <t>Всього по дисципліні за н/п</t>
  </si>
  <si>
    <t xml:space="preserve">Група К17, к-сть студентів - </t>
  </si>
  <si>
    <t>Галузь знань -</t>
  </si>
  <si>
    <t>Спеціальність -</t>
  </si>
  <si>
    <t xml:space="preserve">Освітня програма - </t>
  </si>
  <si>
    <t>Освітньо-професійний рівень -</t>
  </si>
  <si>
    <t>Термін навчання -</t>
  </si>
  <si>
    <t>Форма навчання -</t>
  </si>
  <si>
    <t>фаховий молодший бакалавр</t>
  </si>
  <si>
    <t>3р. 10 міс.</t>
  </si>
  <si>
    <t>денна</t>
  </si>
  <si>
    <t>021</t>
  </si>
  <si>
    <t>Галицький коледж імені Вячеслава Чорновола</t>
  </si>
  <si>
    <t xml:space="preserve">І. Графік  освітнього  процесу </t>
  </si>
  <si>
    <t>РОБОЧИЙ НАВЧАЛЬНИЙ ПЛАН
на 2021/2022 навчальний рік</t>
  </si>
  <si>
    <t>ІІ. Робочий план освітнього процесу</t>
  </si>
  <si>
    <t>"ЗАТВЕРДЖУЮ"</t>
  </si>
  <si>
    <t>Директор коледжу</t>
  </si>
  <si>
    <t>_____________М.П.Баб'юк</t>
  </si>
  <si>
    <t>"____"___________2021р.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</si>
</sst>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2" x14ac:knownFonts="1">
    <font>
      <sz val="10"/>
      <name val="Arial Cyr"/>
      <charset val="204"/>
    </font>
    <font>
      <sz val="8"/>
      <name val="Arial Cyr"/>
      <charset val="204"/>
    </font>
    <font>
      <b/>
      <i/>
      <sz val="12"/>
      <name val="Arial Cyr"/>
      <charset val="204"/>
    </font>
    <font>
      <sz val="11"/>
      <name val="Arial Cyr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sz val="12"/>
      <name val="Arial Narrow"/>
      <family val="2"/>
      <charset val="204"/>
    </font>
    <font>
      <b/>
      <sz val="18"/>
      <name val="Arial Cyr"/>
      <charset val="204"/>
    </font>
    <font>
      <b/>
      <sz val="16"/>
      <color indexed="9"/>
      <name val="Arial Narrow"/>
      <family val="2"/>
      <charset val="204"/>
    </font>
    <font>
      <sz val="14"/>
      <name val="Arial Narrow"/>
      <family val="2"/>
      <charset val="204"/>
    </font>
    <font>
      <sz val="11"/>
      <name val="Arial Narrow"/>
      <family val="2"/>
      <charset val="204"/>
    </font>
    <font>
      <b/>
      <sz val="14"/>
      <color indexed="9"/>
      <name val="Arial Narrow"/>
      <family val="2"/>
      <charset val="204"/>
    </font>
    <font>
      <b/>
      <sz val="12"/>
      <name val="Arial Narrow"/>
      <family val="2"/>
      <charset val="204"/>
    </font>
    <font>
      <b/>
      <sz val="14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7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indexed="4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10"/>
      <color indexed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b/>
      <sz val="14"/>
      <color theme="0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6"/>
      <name val="Calibri"/>
      <family val="2"/>
      <charset val="204"/>
      <scheme val="minor"/>
    </font>
    <font>
      <b/>
      <sz val="14"/>
      <name val="Arial Cyr"/>
      <charset val="204"/>
    </font>
    <font>
      <b/>
      <sz val="22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4"/>
      <color rgb="FFFF0000"/>
      <name val="Arial Cyr"/>
      <charset val="204"/>
    </font>
    <font>
      <sz val="12"/>
      <name val="Arial Cyr"/>
      <charset val="204"/>
    </font>
    <font>
      <sz val="22"/>
      <color rgb="FFFF0000"/>
      <name val="Arial Cyr"/>
      <charset val="204"/>
    </font>
    <font>
      <b/>
      <sz val="10"/>
      <name val="Arial Cyr"/>
      <charset val="204"/>
    </font>
    <font>
      <b/>
      <sz val="22"/>
      <color rgb="FFFF0000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Arial Cyr"/>
      <family val="2"/>
      <charset val="204"/>
    </font>
    <font>
      <i/>
      <sz val="7"/>
      <name val="Arial Cyr"/>
      <family val="2"/>
      <charset val="204"/>
    </font>
    <font>
      <b/>
      <sz val="9"/>
      <name val="Arial Cyr"/>
      <family val="2"/>
      <charset val="204"/>
    </font>
    <font>
      <b/>
      <sz val="11"/>
      <name val="Arial Cyr"/>
      <charset val="204"/>
    </font>
    <font>
      <b/>
      <sz val="16"/>
      <name val="Arial Cyr"/>
      <charset val="204"/>
    </font>
    <font>
      <b/>
      <sz val="20"/>
      <name val="Arial Cyr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rgb="FFFF0000"/>
      </right>
      <top/>
      <bottom/>
      <diagonal/>
    </border>
  </borders>
  <cellStyleXfs count="1">
    <xf numFmtId="0" fontId="0" fillId="0" borderId="0"/>
  </cellStyleXfs>
  <cellXfs count="526">
    <xf numFmtId="0" fontId="0" fillId="0" borderId="0" xfId="0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15" xfId="0" applyFont="1" applyFill="1" applyBorder="1" applyAlignment="1">
      <alignment horizontal="center"/>
    </xf>
    <xf numFmtId="0" fontId="3" fillId="0" borderId="0" xfId="0" applyFont="1"/>
    <xf numFmtId="0" fontId="3" fillId="0" borderId="23" xfId="0" applyFont="1" applyBorder="1" applyAlignment="1">
      <alignment horizontal="center"/>
    </xf>
    <xf numFmtId="0" fontId="3" fillId="0" borderId="0" xfId="0" applyFont="1" applyBorder="1"/>
    <xf numFmtId="0" fontId="5" fillId="0" borderId="24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6" fontId="9" fillId="0" borderId="21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5" fillId="0" borderId="0" xfId="0" applyFont="1"/>
    <xf numFmtId="0" fontId="17" fillId="0" borderId="2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0" fontId="16" fillId="0" borderId="4" xfId="0" applyFont="1" applyBorder="1"/>
    <xf numFmtId="0" fontId="16" fillId="0" borderId="3" xfId="0" applyFont="1" applyBorder="1"/>
    <xf numFmtId="0" fontId="16" fillId="0" borderId="9" xfId="0" applyFont="1" applyBorder="1"/>
    <xf numFmtId="0" fontId="16" fillId="0" borderId="10" xfId="0" applyFont="1" applyBorder="1"/>
    <xf numFmtId="0" fontId="16" fillId="0" borderId="2" xfId="0" applyFont="1" applyFill="1" applyBorder="1" applyAlignment="1">
      <alignment horizontal="right"/>
    </xf>
    <xf numFmtId="0" fontId="16" fillId="0" borderId="3" xfId="0" applyFont="1" applyFill="1" applyBorder="1"/>
    <xf numFmtId="0" fontId="16" fillId="0" borderId="3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right"/>
    </xf>
    <xf numFmtId="0" fontId="15" fillId="0" borderId="3" xfId="0" applyFont="1" applyFill="1" applyBorder="1"/>
    <xf numFmtId="0" fontId="15" fillId="0" borderId="4" xfId="0" applyFont="1" applyFill="1" applyBorder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wrapText="1"/>
    </xf>
    <xf numFmtId="0" fontId="17" fillId="0" borderId="6" xfId="0" applyFont="1" applyFill="1" applyBorder="1" applyAlignment="1">
      <alignment horizontal="right" wrapText="1"/>
    </xf>
    <xf numFmtId="0" fontId="17" fillId="0" borderId="7" xfId="0" applyFont="1" applyFill="1" applyBorder="1" applyAlignment="1">
      <alignment horizontal="left"/>
    </xf>
    <xf numFmtId="0" fontId="17" fillId="0" borderId="8" xfId="0" applyFont="1" applyFill="1" applyBorder="1" applyAlignment="1">
      <alignment horizontal="left"/>
    </xf>
    <xf numFmtId="0" fontId="17" fillId="0" borderId="8" xfId="0" applyFont="1" applyFill="1" applyBorder="1" applyAlignment="1">
      <alignment horizontal="left" wrapText="1"/>
    </xf>
    <xf numFmtId="0" fontId="17" fillId="0" borderId="18" xfId="0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left"/>
    </xf>
    <xf numFmtId="0" fontId="17" fillId="0" borderId="19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1" fillId="0" borderId="10" xfId="0" quotePrefix="1" applyFont="1" applyBorder="1" applyAlignment="1">
      <alignment horizontal="center" vertical="center"/>
    </xf>
    <xf numFmtId="0" fontId="15" fillId="0" borderId="10" xfId="0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20" xfId="0" applyFont="1" applyFill="1" applyBorder="1" applyAlignment="1">
      <alignment horizontal="left" vertical="center"/>
    </xf>
    <xf numFmtId="0" fontId="15" fillId="0" borderId="10" xfId="0" applyFont="1" applyFill="1" applyBorder="1"/>
    <xf numFmtId="0" fontId="15" fillId="0" borderId="20" xfId="0" applyFont="1" applyFill="1" applyBorder="1" applyAlignment="1">
      <alignment horizontal="left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/>
    </xf>
    <xf numFmtId="0" fontId="21" fillId="0" borderId="3" xfId="0" quotePrefix="1" applyFont="1" applyBorder="1" applyAlignment="1">
      <alignment horizontal="center" vertical="center"/>
    </xf>
    <xf numFmtId="0" fontId="21" fillId="0" borderId="7" xfId="0" quotePrefix="1" applyFont="1" applyBorder="1" applyAlignment="1">
      <alignment horizontal="center" vertical="center"/>
    </xf>
    <xf numFmtId="0" fontId="15" fillId="0" borderId="7" xfId="0" applyFont="1" applyFill="1" applyBorder="1" applyAlignment="1">
      <alignment horizontal="right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7" xfId="0" applyFont="1" applyFill="1" applyBorder="1"/>
    <xf numFmtId="0" fontId="15" fillId="0" borderId="18" xfId="0" applyFont="1" applyBorder="1" applyAlignment="1">
      <alignment horizontal="center" vertical="center"/>
    </xf>
    <xf numFmtId="0" fontId="21" fillId="0" borderId="0" xfId="0" quotePrefix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/>
    <xf numFmtId="0" fontId="15" fillId="0" borderId="1" xfId="0" applyFont="1" applyBorder="1" applyAlignment="1">
      <alignment horizontal="left" vertical="center" wrapText="1" indent="2"/>
    </xf>
    <xf numFmtId="0" fontId="15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3" xfId="0" quotePrefix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1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1" xfId="0" applyFont="1" applyFill="1" applyBorder="1" applyAlignment="1">
      <alignment horizontal="right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horizontal="right" vertical="center"/>
    </xf>
    <xf numFmtId="0" fontId="22" fillId="0" borderId="13" xfId="0" applyFont="1" applyFill="1" applyBorder="1" applyAlignment="1">
      <alignment horizontal="left" vertical="center"/>
    </xf>
    <xf numFmtId="0" fontId="22" fillId="0" borderId="11" xfId="0" applyFont="1" applyFill="1" applyBorder="1"/>
    <xf numFmtId="0" fontId="22" fillId="0" borderId="13" xfId="0" applyFont="1" applyFill="1" applyBorder="1" applyAlignment="1">
      <alignment horizontal="left"/>
    </xf>
    <xf numFmtId="0" fontId="22" fillId="0" borderId="0" xfId="0" applyFont="1"/>
    <xf numFmtId="0" fontId="15" fillId="0" borderId="8" xfId="0" applyFont="1" applyBorder="1" applyAlignment="1">
      <alignment horizontal="center" vertical="center"/>
    </xf>
    <xf numFmtId="0" fontId="21" fillId="0" borderId="7" xfId="0" quotePrefix="1" applyFont="1" applyFill="1" applyBorder="1" applyAlignment="1">
      <alignment horizontal="center" vertical="center"/>
    </xf>
    <xf numFmtId="0" fontId="15" fillId="0" borderId="7" xfId="0" quotePrefix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/>
    </xf>
    <xf numFmtId="0" fontId="21" fillId="0" borderId="3" xfId="0" quotePrefix="1" applyFont="1" applyFill="1" applyBorder="1" applyAlignment="1">
      <alignment horizontal="center" vertical="center"/>
    </xf>
    <xf numFmtId="0" fontId="15" fillId="0" borderId="3" xfId="0" quotePrefix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/>
    <xf numFmtId="0" fontId="15" fillId="0" borderId="6" xfId="0" applyFont="1" applyFill="1" applyBorder="1" applyAlignment="1">
      <alignment horizontal="center" vertical="center"/>
    </xf>
    <xf numFmtId="0" fontId="25" fillId="0" borderId="3" xfId="0" quotePrefix="1" applyFont="1" applyFill="1" applyBorder="1" applyAlignment="1">
      <alignment horizontal="center" vertical="center"/>
    </xf>
    <xf numFmtId="0" fontId="27" fillId="5" borderId="39" xfId="0" applyFont="1" applyFill="1" applyBorder="1" applyAlignment="1">
      <alignment horizontal="center" vertical="center"/>
    </xf>
    <xf numFmtId="0" fontId="26" fillId="5" borderId="15" xfId="0" applyFont="1" applyFill="1" applyBorder="1" applyAlignment="1">
      <alignment horizontal="left" vertical="center" wrapText="1"/>
    </xf>
    <xf numFmtId="0" fontId="26" fillId="5" borderId="15" xfId="0" applyFont="1" applyFill="1" applyBorder="1" applyAlignment="1">
      <alignment horizontal="center" vertical="center" wrapText="1"/>
    </xf>
    <xf numFmtId="0" fontId="26" fillId="5" borderId="16" xfId="0" applyFont="1" applyFill="1" applyBorder="1" applyAlignment="1">
      <alignment horizontal="left" vertical="center" wrapText="1"/>
    </xf>
    <xf numFmtId="0" fontId="26" fillId="5" borderId="26" xfId="0" applyFont="1" applyFill="1" applyBorder="1" applyAlignment="1">
      <alignment horizontal="left" vertical="center" wrapText="1"/>
    </xf>
    <xf numFmtId="0" fontId="26" fillId="5" borderId="24" xfId="0" applyFont="1" applyFill="1" applyBorder="1" applyAlignment="1">
      <alignment horizontal="left" vertical="center" wrapText="1"/>
    </xf>
    <xf numFmtId="0" fontId="26" fillId="5" borderId="26" xfId="0" applyFont="1" applyFill="1" applyBorder="1" applyAlignment="1">
      <alignment horizontal="right" vertical="center" wrapText="1"/>
    </xf>
    <xf numFmtId="0" fontId="26" fillId="5" borderId="24" xfId="0" applyFont="1" applyFill="1" applyBorder="1" applyAlignment="1">
      <alignment horizontal="right" vertical="center" wrapText="1"/>
    </xf>
    <xf numFmtId="0" fontId="26" fillId="5" borderId="27" xfId="0" applyFont="1" applyFill="1" applyBorder="1" applyAlignment="1">
      <alignment horizontal="right" vertical="center" wrapText="1"/>
    </xf>
    <xf numFmtId="0" fontId="27" fillId="0" borderId="0" xfId="0" applyFont="1"/>
    <xf numFmtId="0" fontId="1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center" vertical="center"/>
    </xf>
    <xf numFmtId="0" fontId="13" fillId="0" borderId="0" xfId="0" applyFont="1"/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top"/>
    </xf>
    <xf numFmtId="0" fontId="15" fillId="0" borderId="3" xfId="0" applyFont="1" applyFill="1" applyBorder="1" applyAlignment="1">
      <alignment horizontal="left" vertical="top"/>
    </xf>
    <xf numFmtId="0" fontId="15" fillId="0" borderId="3" xfId="0" applyFont="1" applyFill="1" applyBorder="1" applyAlignment="1">
      <alignment horizontal="right" vertical="top"/>
    </xf>
    <xf numFmtId="0" fontId="15" fillId="0" borderId="3" xfId="0" applyFont="1" applyFill="1" applyBorder="1" applyAlignment="1">
      <alignment horizontal="center" vertical="top"/>
    </xf>
    <xf numFmtId="0" fontId="15" fillId="0" borderId="3" xfId="0" applyFont="1" applyFill="1" applyBorder="1" applyAlignment="1">
      <alignment vertical="top"/>
    </xf>
    <xf numFmtId="0" fontId="15" fillId="0" borderId="4" xfId="0" applyFont="1" applyFill="1" applyBorder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right" vertical="center"/>
    </xf>
    <xf numFmtId="0" fontId="15" fillId="0" borderId="0" xfId="0" applyFont="1" applyFill="1" applyAlignment="1">
      <alignment horizontal="left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right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3" fillId="5" borderId="36" xfId="0" applyFont="1" applyFill="1" applyBorder="1" applyAlignment="1">
      <alignment vertical="center"/>
    </xf>
    <xf numFmtId="0" fontId="13" fillId="5" borderId="26" xfId="0" applyFont="1" applyFill="1" applyBorder="1" applyAlignment="1">
      <alignment vertical="center"/>
    </xf>
    <xf numFmtId="0" fontId="13" fillId="5" borderId="33" xfId="0" applyFont="1" applyFill="1" applyBorder="1" applyAlignment="1">
      <alignment vertical="center"/>
    </xf>
    <xf numFmtId="0" fontId="13" fillId="5" borderId="37" xfId="0" applyFont="1" applyFill="1" applyBorder="1" applyAlignment="1">
      <alignment vertical="center"/>
    </xf>
    <xf numFmtId="0" fontId="14" fillId="0" borderId="0" xfId="0" applyFont="1" applyAlignment="1"/>
    <xf numFmtId="0" fontId="14" fillId="6" borderId="0" xfId="0" applyFont="1" applyFill="1" applyAlignment="1"/>
    <xf numFmtId="0" fontId="16" fillId="6" borderId="3" xfId="0" applyFont="1" applyFill="1" applyBorder="1"/>
    <xf numFmtId="0" fontId="15" fillId="6" borderId="5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22" fillId="6" borderId="21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top"/>
    </xf>
    <xf numFmtId="0" fontId="20" fillId="6" borderId="1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5" fillId="6" borderId="0" xfId="0" applyFont="1" applyFill="1"/>
    <xf numFmtId="0" fontId="15" fillId="0" borderId="20" xfId="0" applyFont="1" applyBorder="1" applyAlignment="1">
      <alignment horizontal="center" vertical="center"/>
    </xf>
    <xf numFmtId="0" fontId="15" fillId="7" borderId="6" xfId="0" applyFont="1" applyFill="1" applyBorder="1" applyAlignment="1">
      <alignment horizontal="right" vertical="center"/>
    </xf>
    <xf numFmtId="0" fontId="15" fillId="7" borderId="7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5" fillId="7" borderId="18" xfId="0" applyFont="1" applyFill="1" applyBorder="1" applyAlignment="1">
      <alignment horizontal="right" vertical="center"/>
    </xf>
    <xf numFmtId="0" fontId="15" fillId="7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7" borderId="3" xfId="0" applyFont="1" applyFill="1" applyBorder="1" applyAlignment="1">
      <alignment horizontal="right" vertical="center"/>
    </xf>
    <xf numFmtId="0" fontId="15" fillId="7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right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left" vertical="center"/>
    </xf>
    <xf numFmtId="0" fontId="32" fillId="0" borderId="4" xfId="0" applyFont="1" applyFill="1" applyBorder="1" applyAlignment="1">
      <alignment horizontal="left" vertical="center"/>
    </xf>
    <xf numFmtId="0" fontId="32" fillId="0" borderId="3" xfId="0" applyFont="1" applyFill="1" applyBorder="1" applyAlignment="1">
      <alignment horizontal="right" vertical="center"/>
    </xf>
    <xf numFmtId="0" fontId="32" fillId="0" borderId="2" xfId="0" applyFont="1" applyFill="1" applyBorder="1" applyAlignment="1">
      <alignment horizontal="right" vertical="center"/>
    </xf>
    <xf numFmtId="0" fontId="32" fillId="0" borderId="3" xfId="0" applyFont="1" applyFill="1" applyBorder="1"/>
    <xf numFmtId="0" fontId="32" fillId="0" borderId="4" xfId="0" applyFont="1" applyFill="1" applyBorder="1" applyAlignment="1">
      <alignment horizontal="left"/>
    </xf>
    <xf numFmtId="0" fontId="15" fillId="6" borderId="2" xfId="0" applyFont="1" applyFill="1" applyBorder="1" applyAlignment="1">
      <alignment horizontal="center" vertical="center"/>
    </xf>
    <xf numFmtId="0" fontId="21" fillId="6" borderId="3" xfId="0" quotePrefix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right" vertical="center"/>
    </xf>
    <xf numFmtId="0" fontId="15" fillId="6" borderId="10" xfId="0" applyFont="1" applyFill="1" applyBorder="1" applyAlignment="1">
      <alignment horizontal="left" vertical="center"/>
    </xf>
    <xf numFmtId="0" fontId="15" fillId="6" borderId="20" xfId="0" applyFont="1" applyFill="1" applyBorder="1" applyAlignment="1">
      <alignment horizontal="left" vertical="center"/>
    </xf>
    <xf numFmtId="0" fontId="15" fillId="7" borderId="7" xfId="0" applyFont="1" applyFill="1" applyBorder="1" applyAlignment="1">
      <alignment horizontal="right" vertical="center"/>
    </xf>
    <xf numFmtId="0" fontId="15" fillId="7" borderId="2" xfId="0" applyFont="1" applyFill="1" applyBorder="1" applyAlignment="1">
      <alignment horizontal="right" vertical="center"/>
    </xf>
    <xf numFmtId="0" fontId="15" fillId="7" borderId="3" xfId="0" quotePrefix="1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34" fillId="7" borderId="2" xfId="0" applyFont="1" applyFill="1" applyBorder="1" applyAlignment="1">
      <alignment horizontal="right" vertical="center"/>
    </xf>
    <xf numFmtId="0" fontId="34" fillId="7" borderId="3" xfId="0" quotePrefix="1" applyFont="1" applyFill="1" applyBorder="1" applyAlignment="1">
      <alignment horizontal="center" vertical="center"/>
    </xf>
    <xf numFmtId="0" fontId="34" fillId="7" borderId="8" xfId="0" applyFont="1" applyFill="1" applyBorder="1" applyAlignment="1">
      <alignment horizontal="left" vertical="center"/>
    </xf>
    <xf numFmtId="0" fontId="34" fillId="7" borderId="4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right" vertical="center"/>
    </xf>
    <xf numFmtId="0" fontId="31" fillId="0" borderId="3" xfId="0" quotePrefix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left" vertical="center"/>
    </xf>
    <xf numFmtId="0" fontId="31" fillId="0" borderId="4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 indent="1"/>
    </xf>
    <xf numFmtId="0" fontId="15" fillId="0" borderId="2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 indent="1"/>
    </xf>
    <xf numFmtId="1" fontId="15" fillId="0" borderId="5" xfId="0" applyNumberFormat="1" applyFont="1" applyBorder="1" applyAlignment="1">
      <alignment horizontal="center" vertical="center"/>
    </xf>
    <xf numFmtId="1" fontId="15" fillId="0" borderId="5" xfId="0" applyNumberFormat="1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quotePrefix="1" applyNumberFormat="1" applyFont="1" applyBorder="1" applyAlignment="1">
      <alignment horizontal="center" vertical="center"/>
    </xf>
    <xf numFmtId="0" fontId="8" fillId="11" borderId="15" xfId="0" applyFont="1" applyFill="1" applyBorder="1" applyAlignment="1">
      <alignment horizontal="center"/>
    </xf>
    <xf numFmtId="0" fontId="5" fillId="8" borderId="15" xfId="0" applyFont="1" applyFill="1" applyBorder="1" applyAlignment="1">
      <alignment horizontal="center"/>
    </xf>
    <xf numFmtId="0" fontId="5" fillId="13" borderId="15" xfId="0" applyFont="1" applyFill="1" applyBorder="1" applyAlignment="1">
      <alignment horizontal="center"/>
    </xf>
    <xf numFmtId="0" fontId="4" fillId="7" borderId="23" xfId="0" applyFont="1" applyFill="1" applyBorder="1" applyAlignment="1">
      <alignment horizontal="center"/>
    </xf>
    <xf numFmtId="0" fontId="4" fillId="9" borderId="23" xfId="0" applyFont="1" applyFill="1" applyBorder="1" applyAlignment="1">
      <alignment horizontal="center"/>
    </xf>
    <xf numFmtId="0" fontId="4" fillId="13" borderId="23" xfId="0" applyFont="1" applyFill="1" applyBorder="1" applyAlignment="1">
      <alignment horizontal="center"/>
    </xf>
    <xf numFmtId="0" fontId="35" fillId="10" borderId="23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3" fillId="4" borderId="42" xfId="0" applyFont="1" applyFill="1" applyBorder="1" applyAlignment="1">
      <alignment vertical="center"/>
    </xf>
    <xf numFmtId="0" fontId="15" fillId="0" borderId="0" xfId="0" quotePrefix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7" borderId="19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left" vertical="center"/>
    </xf>
    <xf numFmtId="0" fontId="15" fillId="0" borderId="1" xfId="0" quotePrefix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/>
    <xf numFmtId="0" fontId="0" fillId="0" borderId="0" xfId="0" quotePrefix="1"/>
    <xf numFmtId="0" fontId="15" fillId="14" borderId="1" xfId="0" applyFont="1" applyFill="1" applyBorder="1" applyAlignment="1">
      <alignment horizontal="left" vertical="center" wrapText="1"/>
    </xf>
    <xf numFmtId="0" fontId="21" fillId="5" borderId="3" xfId="0" quotePrefix="1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right" vertical="center"/>
    </xf>
    <xf numFmtId="0" fontId="34" fillId="0" borderId="2" xfId="0" applyFont="1" applyFill="1" applyBorder="1" applyAlignment="1">
      <alignment horizontal="right" vertical="center"/>
    </xf>
    <xf numFmtId="0" fontId="34" fillId="0" borderId="3" xfId="0" quotePrefix="1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33" fillId="0" borderId="3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left" vertical="center"/>
    </xf>
    <xf numFmtId="0" fontId="33" fillId="0" borderId="4" xfId="0" applyFont="1" applyFill="1" applyBorder="1" applyAlignment="1">
      <alignment horizontal="left" vertical="center"/>
    </xf>
    <xf numFmtId="0" fontId="33" fillId="0" borderId="3" xfId="0" applyFont="1" applyBorder="1" applyAlignment="1">
      <alignment horizontal="right" vertical="center"/>
    </xf>
    <xf numFmtId="0" fontId="15" fillId="0" borderId="3" xfId="0" applyFont="1" applyFill="1" applyBorder="1" applyAlignment="1">
      <alignment horizontal="left" vertical="center"/>
    </xf>
    <xf numFmtId="49" fontId="15" fillId="5" borderId="2" xfId="0" applyNumberFormat="1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left" vertical="center"/>
    </xf>
    <xf numFmtId="0" fontId="15" fillId="5" borderId="3" xfId="0" applyFont="1" applyFill="1" applyBorder="1"/>
    <xf numFmtId="0" fontId="15" fillId="5" borderId="4" xfId="0" applyFont="1" applyFill="1" applyBorder="1" applyAlignment="1">
      <alignment horizontal="left" vertical="center"/>
    </xf>
    <xf numFmtId="49" fontId="15" fillId="5" borderId="30" xfId="0" applyNumberFormat="1" applyFont="1" applyFill="1" applyBorder="1" applyAlignment="1">
      <alignment horizontal="center" vertical="center"/>
    </xf>
    <xf numFmtId="0" fontId="26" fillId="5" borderId="31" xfId="0" applyFont="1" applyFill="1" applyBorder="1" applyAlignment="1">
      <alignment horizontal="left" vertical="center" wrapText="1"/>
    </xf>
    <xf numFmtId="0" fontId="15" fillId="5" borderId="31" xfId="0" applyFont="1" applyFill="1" applyBorder="1" applyAlignment="1">
      <alignment horizontal="center" vertical="center"/>
    </xf>
    <xf numFmtId="0" fontId="30" fillId="5" borderId="31" xfId="0" applyFont="1" applyFill="1" applyBorder="1" applyAlignment="1">
      <alignment horizontal="center" vertical="center" wrapText="1"/>
    </xf>
    <xf numFmtId="0" fontId="21" fillId="5" borderId="31" xfId="0" quotePrefix="1" applyFont="1" applyFill="1" applyBorder="1" applyAlignment="1">
      <alignment horizontal="center" vertical="center"/>
    </xf>
    <xf numFmtId="0" fontId="21" fillId="5" borderId="3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right" vertical="center"/>
    </xf>
    <xf numFmtId="0" fontId="15" fillId="5" borderId="31" xfId="0" applyFont="1" applyFill="1" applyBorder="1" applyAlignment="1">
      <alignment horizontal="left" vertical="center"/>
    </xf>
    <xf numFmtId="0" fontId="15" fillId="5" borderId="31" xfId="0" applyFont="1" applyFill="1" applyBorder="1"/>
    <xf numFmtId="0" fontId="15" fillId="5" borderId="32" xfId="0" applyFont="1" applyFill="1" applyBorder="1" applyAlignment="1">
      <alignment horizontal="left"/>
    </xf>
    <xf numFmtId="0" fontId="22" fillId="0" borderId="5" xfId="0" applyFont="1" applyBorder="1" applyAlignment="1">
      <alignment horizontal="right" vertical="center"/>
    </xf>
    <xf numFmtId="0" fontId="26" fillId="0" borderId="5" xfId="0" applyFont="1" applyBorder="1" applyAlignment="1">
      <alignment horizontal="center" vertical="center"/>
    </xf>
    <xf numFmtId="0" fontId="13" fillId="4" borderId="45" xfId="0" applyFont="1" applyFill="1" applyBorder="1" applyAlignment="1">
      <alignment vertical="center"/>
    </xf>
    <xf numFmtId="0" fontId="13" fillId="4" borderId="46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26" fillId="0" borderId="3" xfId="0" applyFont="1" applyFill="1" applyBorder="1" applyAlignment="1">
      <alignment vertical="center"/>
    </xf>
    <xf numFmtId="0" fontId="26" fillId="0" borderId="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5" borderId="26" xfId="0" applyFont="1" applyFill="1" applyBorder="1" applyAlignment="1">
      <alignment horizontal="right" vertical="center"/>
    </xf>
    <xf numFmtId="0" fontId="15" fillId="6" borderId="3" xfId="0" quotePrefix="1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left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left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5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textRotation="90" wrapText="1"/>
    </xf>
    <xf numFmtId="0" fontId="15" fillId="15" borderId="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40" fillId="0" borderId="1" xfId="0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center" wrapText="1"/>
    </xf>
    <xf numFmtId="0" fontId="22" fillId="6" borderId="5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left" vertical="center"/>
    </xf>
    <xf numFmtId="0" fontId="22" fillId="0" borderId="7" xfId="0" applyFont="1" applyFill="1" applyBorder="1"/>
    <xf numFmtId="0" fontId="22" fillId="0" borderId="8" xfId="0" applyFont="1" applyFill="1" applyBorder="1" applyAlignment="1">
      <alignment horizontal="left"/>
    </xf>
    <xf numFmtId="0" fontId="15" fillId="7" borderId="2" xfId="0" applyFont="1" applyFill="1" applyBorder="1" applyAlignment="1">
      <alignment horizontal="center" vertical="center"/>
    </xf>
    <xf numFmtId="0" fontId="21" fillId="7" borderId="3" xfId="0" quotePrefix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left" vertical="center" wrapText="1"/>
    </xf>
    <xf numFmtId="2" fontId="13" fillId="0" borderId="1" xfId="0" applyNumberFormat="1" applyFont="1" applyBorder="1" applyAlignment="1">
      <alignment horizontal="center" vertical="center"/>
    </xf>
    <xf numFmtId="0" fontId="36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7" borderId="15" xfId="0" applyFont="1" applyFill="1" applyBorder="1" applyAlignment="1">
      <alignment horizontal="center"/>
    </xf>
    <xf numFmtId="0" fontId="35" fillId="10" borderId="36" xfId="0" applyFont="1" applyFill="1" applyBorder="1" applyAlignment="1">
      <alignment horizontal="center"/>
    </xf>
    <xf numFmtId="0" fontId="35" fillId="10" borderId="15" xfId="0" applyFont="1" applyFill="1" applyBorder="1" applyAlignment="1">
      <alignment horizontal="center"/>
    </xf>
    <xf numFmtId="0" fontId="5" fillId="8" borderId="16" xfId="0" applyFont="1" applyFill="1" applyBorder="1" applyAlignment="1">
      <alignment horizontal="center"/>
    </xf>
    <xf numFmtId="0" fontId="8" fillId="11" borderId="24" xfId="0" applyFont="1" applyFill="1" applyBorder="1" applyAlignment="1">
      <alignment horizontal="center"/>
    </xf>
    <xf numFmtId="0" fontId="4" fillId="9" borderId="15" xfId="0" applyFont="1" applyFill="1" applyBorder="1" applyAlignment="1">
      <alignment horizont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38" fillId="0" borderId="39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47" fillId="0" borderId="24" xfId="0" applyFont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47" fillId="0" borderId="1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textRotation="90"/>
    </xf>
    <xf numFmtId="0" fontId="4" fillId="0" borderId="34" xfId="0" applyFont="1" applyBorder="1" applyAlignment="1">
      <alignment horizontal="center" vertical="center" textRotation="90"/>
    </xf>
    <xf numFmtId="0" fontId="4" fillId="0" borderId="35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 textRotation="90"/>
    </xf>
    <xf numFmtId="0" fontId="4" fillId="0" borderId="28" xfId="0" applyFont="1" applyBorder="1" applyAlignment="1">
      <alignment horizontal="center" vertical="center" textRotation="90"/>
    </xf>
    <xf numFmtId="0" fontId="4" fillId="0" borderId="32" xfId="0" applyFont="1" applyBorder="1" applyAlignment="1">
      <alignment horizontal="center" vertical="center" textRotation="90" wrapText="1"/>
    </xf>
    <xf numFmtId="0" fontId="4" fillId="0" borderId="34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textRotation="90"/>
    </xf>
    <xf numFmtId="0" fontId="9" fillId="0" borderId="22" xfId="0" applyFont="1" applyBorder="1" applyAlignment="1">
      <alignment horizontal="center" vertical="center" textRotation="90"/>
    </xf>
    <xf numFmtId="0" fontId="4" fillId="0" borderId="3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7" fillId="0" borderId="33" xfId="0" applyFont="1" applyBorder="1" applyAlignment="1">
      <alignment horizontal="center"/>
    </xf>
    <xf numFmtId="0" fontId="5" fillId="0" borderId="41" xfId="0" applyFont="1" applyBorder="1" applyAlignment="1">
      <alignment horizontal="center" vertical="center" textRotation="90"/>
    </xf>
    <xf numFmtId="0" fontId="5" fillId="0" borderId="47" xfId="0" applyFont="1" applyBorder="1" applyAlignment="1">
      <alignment horizontal="center" vertical="center" textRotation="90"/>
    </xf>
    <xf numFmtId="0" fontId="4" fillId="0" borderId="4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left" wrapText="1"/>
    </xf>
    <xf numFmtId="0" fontId="17" fillId="0" borderId="8" xfId="0" applyFont="1" applyBorder="1" applyAlignment="1">
      <alignment horizontal="left" wrapText="1"/>
    </xf>
    <xf numFmtId="0" fontId="19" fillId="0" borderId="7" xfId="0" applyFont="1" applyBorder="1" applyAlignment="1">
      <alignment horizontal="left" wrapText="1"/>
    </xf>
    <xf numFmtId="0" fontId="19" fillId="0" borderId="8" xfId="0" applyFont="1" applyBorder="1" applyAlignment="1">
      <alignment horizontal="left" wrapText="1"/>
    </xf>
    <xf numFmtId="0" fontId="13" fillId="0" borderId="2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19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textRotation="90" wrapText="1"/>
    </xf>
    <xf numFmtId="0" fontId="17" fillId="0" borderId="5" xfId="0" applyFont="1" applyBorder="1" applyAlignment="1">
      <alignment horizontal="center" vertical="center" textRotation="90" wrapText="1"/>
    </xf>
    <xf numFmtId="0" fontId="17" fillId="6" borderId="9" xfId="0" applyFont="1" applyFill="1" applyBorder="1" applyAlignment="1">
      <alignment horizontal="center" vertical="center" textRotation="90" wrapText="1"/>
    </xf>
    <xf numFmtId="0" fontId="17" fillId="6" borderId="6" xfId="0" applyFont="1" applyFill="1" applyBorder="1" applyAlignment="1">
      <alignment horizontal="center" vertical="center" textRotation="90" wrapText="1"/>
    </xf>
    <xf numFmtId="0" fontId="16" fillId="0" borderId="18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textRotation="90" wrapText="1"/>
    </xf>
    <xf numFmtId="0" fontId="16" fillId="0" borderId="21" xfId="0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16" fillId="0" borderId="5" xfId="0" applyFont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textRotation="90"/>
    </xf>
    <xf numFmtId="0" fontId="10" fillId="0" borderId="39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9" fillId="0" borderId="4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 textRotation="90"/>
    </xf>
    <xf numFmtId="16" fontId="9" fillId="0" borderId="22" xfId="0" applyNumberFormat="1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/>
    </xf>
    <xf numFmtId="0" fontId="35" fillId="0" borderId="36" xfId="0" applyFont="1" applyFill="1" applyBorder="1" applyAlignment="1">
      <alignment horizontal="center"/>
    </xf>
    <xf numFmtId="0" fontId="35" fillId="0" borderId="15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9" fillId="0" borderId="51" xfId="0" applyFont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50" fillId="0" borderId="0" xfId="0" applyFont="1"/>
    <xf numFmtId="0" fontId="0" fillId="13" borderId="21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1" fillId="0" borderId="51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48" fillId="0" borderId="0" xfId="0" applyFont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 wrapText="1"/>
    </xf>
    <xf numFmtId="0" fontId="52" fillId="0" borderId="0" xfId="0" applyFont="1"/>
    <xf numFmtId="0" fontId="0" fillId="0" borderId="0" xfId="0" applyAlignment="1">
      <alignment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54" fillId="0" borderId="0" xfId="0" applyFont="1" applyAlignment="1">
      <alignment vertical="center"/>
    </xf>
    <xf numFmtId="0" fontId="54" fillId="0" borderId="0" xfId="0" applyFont="1"/>
    <xf numFmtId="0" fontId="55" fillId="0" borderId="0" xfId="0" applyFont="1" applyAlignment="1">
      <alignment vertical="center"/>
    </xf>
    <xf numFmtId="0" fontId="54" fillId="17" borderId="0" xfId="0" applyFont="1" applyFill="1" applyAlignment="1">
      <alignment vertical="center"/>
    </xf>
    <xf numFmtId="0" fontId="54" fillId="17" borderId="0" xfId="0" applyFont="1" applyFill="1"/>
    <xf numFmtId="0" fontId="0" fillId="17" borderId="0" xfId="0" applyFill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0" xfId="0" applyFill="1"/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left" vertical="center"/>
    </xf>
    <xf numFmtId="0" fontId="0" fillId="5" borderId="1" xfId="0" applyFill="1" applyBorder="1"/>
    <xf numFmtId="0" fontId="56" fillId="5" borderId="1" xfId="0" applyFont="1" applyFill="1" applyBorder="1" applyAlignment="1">
      <alignment horizontal="center" vertical="center" wrapText="1"/>
    </xf>
    <xf numFmtId="0" fontId="56" fillId="5" borderId="1" xfId="0" applyFont="1" applyFill="1" applyBorder="1" applyAlignment="1">
      <alignment horizontal="center" vertical="center" textRotation="90" wrapText="1"/>
    </xf>
    <xf numFmtId="0" fontId="58" fillId="5" borderId="1" xfId="0" applyFont="1" applyFill="1" applyBorder="1" applyAlignment="1">
      <alignment horizontal="center" vertical="center" wrapText="1"/>
    </xf>
    <xf numFmtId="1" fontId="56" fillId="5" borderId="1" xfId="0" applyNumberFormat="1" applyFont="1" applyFill="1" applyBorder="1" applyAlignment="1">
      <alignment horizontal="center" vertical="center" textRotation="90" wrapText="1"/>
    </xf>
    <xf numFmtId="0" fontId="58" fillId="5" borderId="2" xfId="0" applyFont="1" applyFill="1" applyBorder="1" applyAlignment="1">
      <alignment horizontal="center" vertical="center" wrapText="1"/>
    </xf>
    <xf numFmtId="0" fontId="58" fillId="5" borderId="3" xfId="0" applyFont="1" applyFill="1" applyBorder="1" applyAlignment="1">
      <alignment horizontal="center" vertical="center" wrapText="1"/>
    </xf>
    <xf numFmtId="0" fontId="58" fillId="5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16" borderId="1" xfId="0" applyFill="1" applyBorder="1"/>
    <xf numFmtId="0" fontId="38" fillId="5" borderId="1" xfId="0" applyFont="1" applyFill="1" applyBorder="1"/>
    <xf numFmtId="0" fontId="38" fillId="5" borderId="1" xfId="0" applyFont="1" applyFill="1" applyBorder="1" applyAlignment="1">
      <alignment wrapText="1"/>
    </xf>
    <xf numFmtId="0" fontId="38" fillId="5" borderId="1" xfId="0" applyFont="1" applyFill="1" applyBorder="1" applyAlignment="1">
      <alignment horizontal="center" vertical="center"/>
    </xf>
    <xf numFmtId="0" fontId="38" fillId="5" borderId="1" xfId="0" applyFont="1" applyFill="1" applyBorder="1" applyAlignment="1">
      <alignment horizontal="center" vertical="center" wrapText="1"/>
    </xf>
    <xf numFmtId="0" fontId="38" fillId="5" borderId="2" xfId="0" applyFont="1" applyFill="1" applyBorder="1" applyAlignment="1">
      <alignment horizontal="right" vertical="center"/>
    </xf>
    <xf numFmtId="0" fontId="38" fillId="5" borderId="3" xfId="0" applyFont="1" applyFill="1" applyBorder="1" applyAlignment="1">
      <alignment vertical="center"/>
    </xf>
    <xf numFmtId="0" fontId="38" fillId="5" borderId="4" xfId="0" applyFont="1" applyFill="1" applyBorder="1" applyAlignment="1">
      <alignment horizontal="left" vertical="center"/>
    </xf>
    <xf numFmtId="0" fontId="0" fillId="18" borderId="7" xfId="0" applyFill="1" applyBorder="1" applyAlignment="1">
      <alignment horizontal="center" vertical="center"/>
    </xf>
    <xf numFmtId="0" fontId="0" fillId="19" borderId="7" xfId="0" applyFill="1" applyBorder="1" applyAlignment="1">
      <alignment horizontal="center" vertical="center"/>
    </xf>
    <xf numFmtId="1" fontId="0" fillId="16" borderId="1" xfId="0" applyNumberFormat="1" applyFill="1" applyBorder="1" applyAlignment="1">
      <alignment horizontal="center" vertical="center"/>
    </xf>
    <xf numFmtId="0" fontId="38" fillId="5" borderId="2" xfId="0" applyFont="1" applyFill="1" applyBorder="1" applyAlignment="1">
      <alignment horizontal="center" vertical="center"/>
    </xf>
    <xf numFmtId="1" fontId="56" fillId="5" borderId="1" xfId="0" applyNumberFormat="1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wrapText="1"/>
    </xf>
    <xf numFmtId="0" fontId="0" fillId="0" borderId="0" xfId="0" applyFont="1" applyAlignment="1">
      <alignment horizontal="right"/>
    </xf>
    <xf numFmtId="0" fontId="59" fillId="0" borderId="0" xfId="0" applyFont="1" applyAlignment="1">
      <alignment horizontal="left"/>
    </xf>
    <xf numFmtId="0" fontId="60" fillId="0" borderId="0" xfId="0" applyFont="1" applyAlignment="1">
      <alignment horizontal="center" vertical="top"/>
    </xf>
    <xf numFmtId="0" fontId="61" fillId="0" borderId="0" xfId="0" applyFont="1" applyAlignment="1">
      <alignment horizontal="center" vertical="center" wrapText="1"/>
    </xf>
    <xf numFmtId="0" fontId="59" fillId="0" borderId="0" xfId="0" quotePrefix="1" applyFont="1" applyAlignment="1">
      <alignment horizontal="left"/>
    </xf>
    <xf numFmtId="0" fontId="60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vertical="center" wrapText="1"/>
    </xf>
    <xf numFmtId="0" fontId="48" fillId="0" borderId="0" xfId="0" applyFont="1"/>
  </cellXfs>
  <cellStyles count="1">
    <cellStyle name="Обычный" xfId="0" builtinId="0"/>
  </cellStyles>
  <dxfs count="49">
    <dxf>
      <font>
        <color theme="0"/>
      </font>
    </dxf>
    <dxf>
      <font>
        <b val="0"/>
        <i val="0"/>
        <strike val="0"/>
        <color theme="0"/>
      </font>
    </dxf>
    <dxf>
      <font>
        <color theme="0"/>
      </font>
    </dxf>
    <dxf>
      <font>
        <b val="0"/>
        <i val="0"/>
        <strike val="0"/>
        <color theme="0"/>
      </font>
    </dxf>
    <dxf>
      <font>
        <color theme="0"/>
      </font>
    </dxf>
    <dxf>
      <font>
        <b val="0"/>
        <i val="0"/>
        <strike val="0"/>
        <color theme="0"/>
      </font>
    </dxf>
    <dxf>
      <font>
        <color theme="0"/>
      </font>
    </dxf>
    <dxf>
      <font>
        <b val="0"/>
        <i val="0"/>
        <strike val="0"/>
        <color theme="0"/>
      </font>
    </dxf>
    <dxf>
      <font>
        <color theme="0"/>
      </font>
    </dxf>
    <dxf>
      <font>
        <b val="0"/>
        <i val="0"/>
        <strike val="0"/>
        <color theme="0"/>
      </font>
    </dxf>
    <dxf>
      <font>
        <b val="0"/>
        <i val="0"/>
        <strike val="0"/>
        <color theme="0"/>
      </font>
    </dxf>
    <dxf>
      <font>
        <b val="0"/>
        <i val="0"/>
        <strike val="0"/>
        <color theme="0"/>
      </font>
    </dxf>
    <dxf>
      <font>
        <color theme="0"/>
      </font>
    </dxf>
    <dxf>
      <font>
        <b val="0"/>
        <i val="0"/>
        <strike val="0"/>
        <color theme="0"/>
      </font>
    </dxf>
    <dxf>
      <font>
        <b val="0"/>
        <i val="0"/>
        <strike val="0"/>
        <color theme="0"/>
      </font>
    </dxf>
    <dxf>
      <font>
        <color theme="0"/>
      </font>
    </dxf>
    <dxf>
      <font>
        <b val="0"/>
        <i val="0"/>
        <strike val="0"/>
        <color theme="0"/>
      </font>
    </dxf>
    <dxf>
      <font>
        <color theme="0"/>
      </font>
    </dxf>
    <dxf>
      <font>
        <color theme="0"/>
      </font>
    </dxf>
    <dxf>
      <font>
        <b val="0"/>
        <i val="0"/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strike val="0"/>
        <color theme="0"/>
      </font>
    </dxf>
    <dxf>
      <font>
        <b val="0"/>
        <i val="0"/>
        <strike val="0"/>
        <color theme="0"/>
      </font>
    </dxf>
    <dxf>
      <font>
        <color theme="0"/>
      </font>
    </dxf>
    <dxf>
      <font>
        <b val="0"/>
        <i val="0"/>
        <strike val="0"/>
        <color theme="0"/>
      </font>
    </dxf>
    <dxf>
      <font>
        <color theme="0"/>
      </font>
    </dxf>
    <dxf>
      <font>
        <b val="0"/>
        <i val="0"/>
        <strike val="0"/>
        <color theme="0"/>
      </font>
    </dxf>
    <dxf>
      <font>
        <color theme="0"/>
      </font>
    </dxf>
    <dxf>
      <font>
        <b val="0"/>
        <i val="0"/>
        <strike val="0"/>
        <color theme="0"/>
      </font>
    </dxf>
    <dxf>
      <font>
        <color theme="0"/>
      </font>
    </dxf>
    <dxf>
      <font>
        <b val="0"/>
        <i val="0"/>
        <strike val="0"/>
        <color theme="0"/>
      </font>
    </dxf>
    <dxf>
      <font>
        <color theme="0"/>
      </font>
    </dxf>
    <dxf>
      <font>
        <b val="0"/>
        <i val="0"/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strike val="0"/>
        <color theme="0"/>
      </font>
    </dxf>
    <dxf>
      <font>
        <color theme="0"/>
      </font>
    </dxf>
    <dxf>
      <font>
        <b val="0"/>
        <i val="0"/>
        <strike val="0"/>
        <color theme="0"/>
      </font>
    </dxf>
    <dxf>
      <font>
        <b val="0"/>
        <i val="0"/>
        <strike val="0"/>
        <color theme="0"/>
      </font>
    </dxf>
    <dxf>
      <font>
        <color theme="0"/>
      </font>
    </dxf>
    <dxf>
      <font>
        <b val="0"/>
        <i val="0"/>
        <strike val="0"/>
        <color theme="0"/>
      </font>
    </dxf>
    <dxf>
      <font>
        <b val="0"/>
        <i val="0"/>
        <strike val="0"/>
        <color theme="0"/>
      </font>
    </dxf>
    <dxf>
      <font>
        <color theme="0"/>
      </font>
    </dxf>
    <dxf>
      <font>
        <b val="0"/>
        <i val="0"/>
        <strike val="0"/>
        <color theme="0"/>
      </font>
    </dxf>
    <dxf>
      <font>
        <b val="0"/>
        <i val="0"/>
        <strike val="0"/>
        <color theme="0"/>
      </font>
    </dxf>
    <dxf>
      <font>
        <b val="0"/>
        <i val="0"/>
        <strike val="0"/>
        <color theme="0"/>
      </font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0</xdr:colOff>
      <xdr:row>0</xdr:row>
      <xdr:rowOff>12700</xdr:rowOff>
    </xdr:from>
    <xdr:to>
      <xdr:col>55</xdr:col>
      <xdr:colOff>0</xdr:colOff>
      <xdr:row>0</xdr:row>
      <xdr:rowOff>1663700</xdr:rowOff>
    </xdr:to>
    <xdr:sp macro="" textlink="">
      <xdr:nvSpPr>
        <xdr:cNvPr id="2" name="TextBox 1"/>
        <xdr:cNvSpPr txBox="1"/>
      </xdr:nvSpPr>
      <xdr:spPr>
        <a:xfrm>
          <a:off x="12382500" y="12700"/>
          <a:ext cx="2946400" cy="165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uk-UA" sz="1400" b="1"/>
            <a:t>"ЗАТВЕРДЖУЮ"</a:t>
          </a:r>
        </a:p>
        <a:p>
          <a:pPr algn="ctr"/>
          <a:r>
            <a:rPr lang="uk-UA" sz="1400"/>
            <a:t>Директор коледжу</a:t>
          </a:r>
        </a:p>
        <a:p>
          <a:pPr algn="ctr"/>
          <a:endParaRPr lang="uk-UA" sz="1100"/>
        </a:p>
        <a:p>
          <a:pPr algn="ctr"/>
          <a:endParaRPr lang="uk-UA" sz="1100"/>
        </a:p>
        <a:p>
          <a:pPr algn="ctr"/>
          <a:r>
            <a:rPr lang="uk-UA" sz="1100"/>
            <a:t>_________________ </a:t>
          </a:r>
          <a:r>
            <a:rPr lang="uk-UA" sz="1400"/>
            <a:t>М.П.Баб'юк</a:t>
          </a:r>
        </a:p>
        <a:p>
          <a:pPr algn="l"/>
          <a:endParaRPr lang="uk-UA" sz="1400"/>
        </a:p>
        <a:p>
          <a:pPr algn="l"/>
          <a:r>
            <a:rPr lang="uk-UA" sz="1400"/>
            <a:t>        "____"____________2021р.</a:t>
          </a:r>
        </a:p>
      </xdr:txBody>
    </xdr:sp>
    <xdr:clientData/>
  </xdr:twoCellAnchor>
  <xdr:twoCellAnchor>
    <xdr:from>
      <xdr:col>0</xdr:col>
      <xdr:colOff>25400</xdr:colOff>
      <xdr:row>0</xdr:row>
      <xdr:rowOff>25400</xdr:rowOff>
    </xdr:from>
    <xdr:to>
      <xdr:col>8</xdr:col>
      <xdr:colOff>241300</xdr:colOff>
      <xdr:row>0</xdr:row>
      <xdr:rowOff>2070100</xdr:rowOff>
    </xdr:to>
    <xdr:sp macro="" textlink="">
      <xdr:nvSpPr>
        <xdr:cNvPr id="4" name="TextBox 3"/>
        <xdr:cNvSpPr txBox="1"/>
      </xdr:nvSpPr>
      <xdr:spPr>
        <a:xfrm>
          <a:off x="25400" y="25400"/>
          <a:ext cx="2946400" cy="2044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uk-UA" sz="1400" b="1"/>
            <a:t>"СХВАЛЕНО"</a:t>
          </a:r>
        </a:p>
        <a:p>
          <a:pPr algn="ctr"/>
          <a:r>
            <a:rPr lang="uk-UA" sz="1400"/>
            <a:t>Вченою радою коледжу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uk-U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Протокол №___</a:t>
          </a:r>
          <a:r>
            <a:rPr lang="uk-UA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від ______________</a:t>
          </a:r>
          <a:endParaRPr lang="uk-UA" sz="1800">
            <a:effectLst/>
          </a:endParaRPr>
        </a:p>
        <a:p>
          <a:pPr algn="ctr"/>
          <a:endParaRPr lang="uk-UA" sz="1400"/>
        </a:p>
        <a:p>
          <a:pPr algn="ctr"/>
          <a:r>
            <a:rPr lang="uk-UA" sz="1400"/>
            <a:t>Голова Вченої ради</a:t>
          </a:r>
        </a:p>
        <a:p>
          <a:pPr algn="ctr"/>
          <a:endParaRPr lang="uk-UA" sz="1100"/>
        </a:p>
        <a:p>
          <a:pPr algn="ctr"/>
          <a:endParaRPr lang="uk-UA" sz="1100"/>
        </a:p>
        <a:p>
          <a:pPr algn="r"/>
          <a:r>
            <a:rPr lang="uk-UA" sz="1100"/>
            <a:t>_________________ </a:t>
          </a:r>
          <a:r>
            <a:rPr lang="uk-UA" sz="1400"/>
            <a:t>І.О.Гелецька</a:t>
          </a:r>
        </a:p>
        <a:p>
          <a:pPr algn="l"/>
          <a:endParaRPr lang="uk-UA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30</xdr:col>
      <xdr:colOff>228600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705850" y="0"/>
          <a:ext cx="419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ІІ. Зведені  дані  за  бюджетом  часу</a:t>
          </a:r>
        </a:p>
      </xdr:txBody>
    </xdr:sp>
    <xdr:clientData/>
  </xdr:twoCellAnchor>
  <xdr:twoCellAnchor>
    <xdr:from>
      <xdr:col>12</xdr:col>
      <xdr:colOff>361950</xdr:colOff>
      <xdr:row>0</xdr:row>
      <xdr:rowOff>0</xdr:rowOff>
    </xdr:from>
    <xdr:to>
      <xdr:col>12</xdr:col>
      <xdr:colOff>361950</xdr:colOff>
      <xdr:row>0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8382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BH42"/>
  <sheetViews>
    <sheetView topLeftCell="A4" zoomScale="75" workbookViewId="0">
      <selection activeCell="B21" sqref="B21"/>
    </sheetView>
  </sheetViews>
  <sheetFormatPr defaultRowHeight="12.75" x14ac:dyDescent="0.2"/>
  <cols>
    <col min="1" max="1" width="12.5703125" customWidth="1"/>
    <col min="2" max="2" width="5.42578125" customWidth="1"/>
    <col min="3" max="54" width="3.7109375" customWidth="1"/>
    <col min="55" max="55" width="13.7109375" customWidth="1"/>
  </cols>
  <sheetData>
    <row r="1" spans="1:60" s="244" customFormat="1" ht="177" customHeight="1" x14ac:dyDescent="0.35">
      <c r="A1" s="336" t="s">
        <v>238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337"/>
      <c r="AD1" s="337"/>
      <c r="AE1" s="337"/>
      <c r="AF1" s="337"/>
      <c r="AG1" s="337"/>
      <c r="AH1" s="337"/>
      <c r="AI1" s="337"/>
      <c r="AJ1" s="337"/>
      <c r="AK1" s="337"/>
      <c r="AL1" s="337"/>
      <c r="AM1" s="337"/>
      <c r="AN1" s="337"/>
      <c r="AO1" s="337"/>
      <c r="AP1" s="337"/>
      <c r="AQ1" s="337"/>
      <c r="AR1" s="337"/>
      <c r="AS1" s="337"/>
      <c r="AT1" s="337"/>
      <c r="AU1" s="337"/>
      <c r="AV1" s="337"/>
      <c r="AW1" s="337"/>
      <c r="AX1" s="337"/>
      <c r="AY1" s="337"/>
      <c r="AZ1" s="337"/>
      <c r="BA1" s="337"/>
      <c r="BB1" s="337"/>
      <c r="BC1" s="337"/>
    </row>
    <row r="2" spans="1:60" s="245" customFormat="1" ht="27" customHeight="1" x14ac:dyDescent="0.25">
      <c r="A2" s="339" t="s">
        <v>174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  <c r="AM2" s="339"/>
      <c r="AN2" s="339"/>
      <c r="AO2" s="339"/>
      <c r="AP2" s="339"/>
      <c r="AQ2" s="339"/>
      <c r="AR2" s="339"/>
      <c r="AS2" s="339"/>
      <c r="AT2" s="339"/>
      <c r="AU2" s="339"/>
      <c r="AV2" s="339"/>
      <c r="AW2" s="339"/>
      <c r="AX2" s="339"/>
      <c r="AY2" s="339"/>
      <c r="AZ2" s="339"/>
      <c r="BA2" s="339"/>
      <c r="BB2" s="339"/>
      <c r="BC2" s="339"/>
      <c r="BH2" s="245" t="s">
        <v>171</v>
      </c>
    </row>
    <row r="3" spans="1:60" ht="17.25" customHeight="1" x14ac:dyDescent="0.2">
      <c r="BH3" t="s">
        <v>172</v>
      </c>
    </row>
    <row r="4" spans="1:60" ht="35.25" customHeight="1" thickBot="1" x14ac:dyDescent="0.4">
      <c r="B4" s="368" t="s">
        <v>170</v>
      </c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68"/>
      <c r="AH4" s="368"/>
      <c r="AI4" s="368"/>
      <c r="AJ4" s="368"/>
      <c r="AK4" s="368"/>
      <c r="AL4" s="368"/>
      <c r="AM4" s="368"/>
      <c r="AN4" s="368"/>
      <c r="AO4" s="368"/>
      <c r="AP4" s="368"/>
      <c r="AQ4" s="368"/>
      <c r="AR4" s="368"/>
      <c r="AS4" s="368"/>
      <c r="AT4" s="368"/>
      <c r="AU4" s="368"/>
      <c r="AV4" s="368"/>
      <c r="AW4" s="368"/>
      <c r="AX4" s="368"/>
      <c r="AY4" s="368"/>
      <c r="AZ4" s="368"/>
      <c r="BA4" s="368"/>
      <c r="BB4" s="368"/>
      <c r="BH4" t="s">
        <v>173</v>
      </c>
    </row>
    <row r="5" spans="1:60" s="4" customFormat="1" ht="19.5" customHeight="1" x14ac:dyDescent="0.2">
      <c r="B5" s="369" t="s">
        <v>20</v>
      </c>
      <c r="C5" s="371" t="s">
        <v>21</v>
      </c>
      <c r="D5" s="361"/>
      <c r="E5" s="361"/>
      <c r="F5" s="362"/>
      <c r="G5" s="363" t="s">
        <v>22</v>
      </c>
      <c r="H5" s="360" t="s">
        <v>23</v>
      </c>
      <c r="I5" s="361"/>
      <c r="J5" s="362"/>
      <c r="K5" s="363" t="s">
        <v>24</v>
      </c>
      <c r="L5" s="360" t="s">
        <v>25</v>
      </c>
      <c r="M5" s="361"/>
      <c r="N5" s="361"/>
      <c r="O5" s="362"/>
      <c r="P5" s="360" t="s">
        <v>26</v>
      </c>
      <c r="Q5" s="361"/>
      <c r="R5" s="361"/>
      <c r="S5" s="362"/>
      <c r="T5" s="363" t="s">
        <v>27</v>
      </c>
      <c r="U5" s="360" t="s">
        <v>28</v>
      </c>
      <c r="V5" s="361"/>
      <c r="W5" s="362"/>
      <c r="X5" s="363" t="s">
        <v>29</v>
      </c>
      <c r="Y5" s="360" t="s">
        <v>30</v>
      </c>
      <c r="Z5" s="361"/>
      <c r="AA5" s="362"/>
      <c r="AB5" s="363" t="s">
        <v>31</v>
      </c>
      <c r="AC5" s="360" t="s">
        <v>32</v>
      </c>
      <c r="AD5" s="361"/>
      <c r="AE5" s="361"/>
      <c r="AF5" s="362"/>
      <c r="AG5" s="363" t="s">
        <v>33</v>
      </c>
      <c r="AH5" s="360" t="s">
        <v>34</v>
      </c>
      <c r="AI5" s="361"/>
      <c r="AJ5" s="362"/>
      <c r="AK5" s="363" t="s">
        <v>35</v>
      </c>
      <c r="AL5" s="360" t="s">
        <v>36</v>
      </c>
      <c r="AM5" s="361"/>
      <c r="AN5" s="361"/>
      <c r="AO5" s="362"/>
      <c r="AP5" s="360" t="s">
        <v>37</v>
      </c>
      <c r="AQ5" s="361"/>
      <c r="AR5" s="361"/>
      <c r="AS5" s="362"/>
      <c r="AT5" s="363" t="s">
        <v>38</v>
      </c>
      <c r="AU5" s="360" t="s">
        <v>39</v>
      </c>
      <c r="AV5" s="361"/>
      <c r="AW5" s="362"/>
      <c r="AX5" s="363" t="s">
        <v>40</v>
      </c>
      <c r="AY5" s="360" t="s">
        <v>41</v>
      </c>
      <c r="AZ5" s="361"/>
      <c r="BA5" s="361"/>
      <c r="BB5" s="366"/>
    </row>
    <row r="6" spans="1:60" ht="59.25" customHeight="1" thickBot="1" x14ac:dyDescent="0.25">
      <c r="B6" s="370"/>
      <c r="C6" s="10" t="s">
        <v>42</v>
      </c>
      <c r="D6" s="11" t="s">
        <v>43</v>
      </c>
      <c r="E6" s="11" t="s">
        <v>44</v>
      </c>
      <c r="F6" s="11" t="s">
        <v>45</v>
      </c>
      <c r="G6" s="364"/>
      <c r="H6" s="11" t="s">
        <v>46</v>
      </c>
      <c r="I6" s="11" t="s">
        <v>47</v>
      </c>
      <c r="J6" s="11" t="s">
        <v>48</v>
      </c>
      <c r="K6" s="364"/>
      <c r="L6" s="12" t="s">
        <v>49</v>
      </c>
      <c r="M6" s="11" t="s">
        <v>50</v>
      </c>
      <c r="N6" s="11" t="s">
        <v>51</v>
      </c>
      <c r="O6" s="11" t="s">
        <v>52</v>
      </c>
      <c r="P6" s="11" t="s">
        <v>42</v>
      </c>
      <c r="Q6" s="11" t="s">
        <v>43</v>
      </c>
      <c r="R6" s="11" t="s">
        <v>44</v>
      </c>
      <c r="S6" s="11" t="s">
        <v>45</v>
      </c>
      <c r="T6" s="364"/>
      <c r="U6" s="11" t="s">
        <v>53</v>
      </c>
      <c r="V6" s="11" t="s">
        <v>54</v>
      </c>
      <c r="W6" s="11" t="s">
        <v>55</v>
      </c>
      <c r="X6" s="364"/>
      <c r="Y6" s="11" t="s">
        <v>56</v>
      </c>
      <c r="Z6" s="11" t="s">
        <v>57</v>
      </c>
      <c r="AA6" s="11" t="s">
        <v>58</v>
      </c>
      <c r="AB6" s="364"/>
      <c r="AC6" s="11" t="s">
        <v>56</v>
      </c>
      <c r="AD6" s="11" t="s">
        <v>57</v>
      </c>
      <c r="AE6" s="11" t="s">
        <v>58</v>
      </c>
      <c r="AF6" s="11" t="s">
        <v>59</v>
      </c>
      <c r="AG6" s="364"/>
      <c r="AH6" s="11" t="s">
        <v>46</v>
      </c>
      <c r="AI6" s="11" t="s">
        <v>47</v>
      </c>
      <c r="AJ6" s="11" t="s">
        <v>48</v>
      </c>
      <c r="AK6" s="364"/>
      <c r="AL6" s="11" t="s">
        <v>60</v>
      </c>
      <c r="AM6" s="11" t="s">
        <v>61</v>
      </c>
      <c r="AN6" s="11" t="s">
        <v>62</v>
      </c>
      <c r="AO6" s="11" t="s">
        <v>63</v>
      </c>
      <c r="AP6" s="11" t="s">
        <v>42</v>
      </c>
      <c r="AQ6" s="11" t="s">
        <v>43</v>
      </c>
      <c r="AR6" s="11" t="s">
        <v>44</v>
      </c>
      <c r="AS6" s="11" t="s">
        <v>45</v>
      </c>
      <c r="AT6" s="364"/>
      <c r="AU6" s="11" t="s">
        <v>46</v>
      </c>
      <c r="AV6" s="11" t="s">
        <v>47</v>
      </c>
      <c r="AW6" s="11" t="s">
        <v>48</v>
      </c>
      <c r="AX6" s="364"/>
      <c r="AY6" s="11" t="s">
        <v>49</v>
      </c>
      <c r="AZ6" s="11" t="s">
        <v>50</v>
      </c>
      <c r="BA6" s="11" t="s">
        <v>51</v>
      </c>
      <c r="BB6" s="13" t="s">
        <v>64</v>
      </c>
    </row>
    <row r="7" spans="1:60" ht="25.5" customHeight="1" thickBot="1" x14ac:dyDescent="0.25">
      <c r="B7" s="303" t="s">
        <v>195</v>
      </c>
      <c r="C7" s="298">
        <v>1</v>
      </c>
      <c r="D7" s="299">
        <v>2</v>
      </c>
      <c r="E7" s="299">
        <v>3</v>
      </c>
      <c r="F7" s="299">
        <v>4</v>
      </c>
      <c r="G7" s="300">
        <v>5</v>
      </c>
      <c r="H7" s="299">
        <v>6</v>
      </c>
      <c r="I7" s="299">
        <v>7</v>
      </c>
      <c r="J7" s="299">
        <v>8</v>
      </c>
      <c r="K7" s="300">
        <v>9</v>
      </c>
      <c r="L7" s="301">
        <v>10</v>
      </c>
      <c r="M7" s="299">
        <v>11</v>
      </c>
      <c r="N7" s="299">
        <v>12</v>
      </c>
      <c r="O7" s="299">
        <v>13</v>
      </c>
      <c r="P7" s="299">
        <v>14</v>
      </c>
      <c r="Q7" s="299">
        <v>15</v>
      </c>
      <c r="R7" s="299">
        <v>16</v>
      </c>
      <c r="S7" s="299">
        <v>17</v>
      </c>
      <c r="T7" s="299">
        <v>18</v>
      </c>
      <c r="U7" s="299">
        <v>19</v>
      </c>
      <c r="V7" s="299">
        <v>20</v>
      </c>
      <c r="W7" s="299">
        <v>21</v>
      </c>
      <c r="X7" s="299">
        <v>22</v>
      </c>
      <c r="Y7" s="299">
        <v>23</v>
      </c>
      <c r="Z7" s="299">
        <v>24</v>
      </c>
      <c r="AA7" s="299">
        <v>25</v>
      </c>
      <c r="AB7" s="299">
        <v>26</v>
      </c>
      <c r="AC7" s="299">
        <v>27</v>
      </c>
      <c r="AD7" s="299">
        <v>28</v>
      </c>
      <c r="AE7" s="299">
        <v>29</v>
      </c>
      <c r="AF7" s="299">
        <v>30</v>
      </c>
      <c r="AG7" s="299">
        <v>31</v>
      </c>
      <c r="AH7" s="299">
        <v>32</v>
      </c>
      <c r="AI7" s="299">
        <v>33</v>
      </c>
      <c r="AJ7" s="299">
        <v>34</v>
      </c>
      <c r="AK7" s="299">
        <v>35</v>
      </c>
      <c r="AL7" s="299">
        <v>36</v>
      </c>
      <c r="AM7" s="299">
        <v>37</v>
      </c>
      <c r="AN7" s="299">
        <v>38</v>
      </c>
      <c r="AO7" s="299">
        <v>39</v>
      </c>
      <c r="AP7" s="299">
        <v>40</v>
      </c>
      <c r="AQ7" s="299">
        <v>41</v>
      </c>
      <c r="AR7" s="299">
        <v>42</v>
      </c>
      <c r="AS7" s="299">
        <v>43</v>
      </c>
      <c r="AT7" s="299">
        <v>44</v>
      </c>
      <c r="AU7" s="299">
        <v>45</v>
      </c>
      <c r="AV7" s="299">
        <v>46</v>
      </c>
      <c r="AW7" s="299">
        <v>47</v>
      </c>
      <c r="AX7" s="299">
        <v>48</v>
      </c>
      <c r="AY7" s="299">
        <v>49</v>
      </c>
      <c r="AZ7" s="299">
        <v>50</v>
      </c>
      <c r="BA7" s="299">
        <v>51</v>
      </c>
      <c r="BB7" s="302">
        <v>52</v>
      </c>
    </row>
    <row r="8" spans="1:60" ht="21" customHeight="1" thickBot="1" x14ac:dyDescent="0.35">
      <c r="B8" s="14" t="s">
        <v>65</v>
      </c>
      <c r="C8" s="9"/>
      <c r="D8" s="1"/>
      <c r="E8" s="1"/>
      <c r="F8" s="1"/>
      <c r="G8" s="1"/>
      <c r="H8" s="1"/>
      <c r="I8" s="1"/>
      <c r="J8" s="1"/>
      <c r="K8" s="20">
        <v>17</v>
      </c>
      <c r="L8" s="1"/>
      <c r="M8" s="1"/>
      <c r="N8" s="1"/>
      <c r="O8" s="1"/>
      <c r="P8" s="1"/>
      <c r="Q8" s="1"/>
      <c r="R8" s="1"/>
      <c r="S8" s="21" t="s">
        <v>66</v>
      </c>
      <c r="T8" s="226" t="s">
        <v>66</v>
      </c>
      <c r="U8" s="226" t="s">
        <v>66</v>
      </c>
      <c r="V8" s="226" t="s">
        <v>66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20">
        <v>23</v>
      </c>
      <c r="AH8" s="1"/>
      <c r="AI8" s="1"/>
      <c r="AJ8" s="1"/>
      <c r="AK8" s="1"/>
      <c r="AL8" s="5"/>
      <c r="AM8" s="5"/>
      <c r="AN8" s="5"/>
      <c r="AO8" s="5"/>
      <c r="AP8" s="5"/>
      <c r="AQ8" s="5"/>
      <c r="AR8" s="5"/>
      <c r="AS8" s="5"/>
      <c r="AT8" s="226" t="s">
        <v>66</v>
      </c>
      <c r="AU8" s="226" t="s">
        <v>66</v>
      </c>
      <c r="AV8" s="226" t="s">
        <v>66</v>
      </c>
      <c r="AW8" s="226" t="s">
        <v>66</v>
      </c>
      <c r="AX8" s="226" t="s">
        <v>66</v>
      </c>
      <c r="AY8" s="226" t="s">
        <v>66</v>
      </c>
      <c r="AZ8" s="226" t="s">
        <v>66</v>
      </c>
      <c r="BA8" s="226" t="s">
        <v>66</v>
      </c>
      <c r="BB8" s="226" t="s">
        <v>66</v>
      </c>
    </row>
    <row r="9" spans="1:60" ht="21.75" customHeight="1" thickBot="1" x14ac:dyDescent="0.35">
      <c r="B9" s="14" t="s">
        <v>67</v>
      </c>
      <c r="C9" s="9"/>
      <c r="D9" s="1"/>
      <c r="E9" s="1"/>
      <c r="F9" s="1"/>
      <c r="G9" s="1"/>
      <c r="H9" s="1"/>
      <c r="I9" s="1"/>
      <c r="J9" s="1"/>
      <c r="K9" s="20">
        <v>16</v>
      </c>
      <c r="L9" s="1"/>
      <c r="M9" s="1"/>
      <c r="N9" s="1"/>
      <c r="O9" s="1"/>
      <c r="P9" s="1"/>
      <c r="Q9" s="1"/>
      <c r="R9" s="1"/>
      <c r="S9" s="227" t="s">
        <v>102</v>
      </c>
      <c r="T9" s="226" t="s">
        <v>66</v>
      </c>
      <c r="U9" s="226" t="s">
        <v>66</v>
      </c>
      <c r="V9" s="226" t="s">
        <v>66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20">
        <v>21</v>
      </c>
      <c r="AH9" s="1"/>
      <c r="AI9" s="1"/>
      <c r="AJ9" s="1"/>
      <c r="AK9" s="1"/>
      <c r="AL9" s="1"/>
      <c r="AM9" s="1"/>
      <c r="AN9" s="1"/>
      <c r="AO9" s="1"/>
      <c r="AP9" s="1"/>
      <c r="AQ9" s="1"/>
      <c r="AR9" s="227" t="s">
        <v>102</v>
      </c>
      <c r="AS9" s="227" t="s">
        <v>102</v>
      </c>
      <c r="AT9" s="226" t="s">
        <v>66</v>
      </c>
      <c r="AU9" s="226" t="s">
        <v>66</v>
      </c>
      <c r="AV9" s="226" t="s">
        <v>66</v>
      </c>
      <c r="AW9" s="226" t="s">
        <v>66</v>
      </c>
      <c r="AX9" s="226" t="s">
        <v>66</v>
      </c>
      <c r="AY9" s="226" t="s">
        <v>66</v>
      </c>
      <c r="AZ9" s="226" t="s">
        <v>66</v>
      </c>
      <c r="BA9" s="226" t="s">
        <v>66</v>
      </c>
      <c r="BB9" s="226" t="s">
        <v>66</v>
      </c>
    </row>
    <row r="10" spans="1:60" ht="21" customHeight="1" thickBot="1" x14ac:dyDescent="0.35">
      <c r="B10" s="14" t="s">
        <v>68</v>
      </c>
      <c r="C10" s="331" t="s">
        <v>104</v>
      </c>
      <c r="D10" s="332" t="s">
        <v>104</v>
      </c>
      <c r="E10" s="9"/>
      <c r="F10" s="1"/>
      <c r="G10" s="1"/>
      <c r="H10" s="1"/>
      <c r="I10" s="1"/>
      <c r="J10" s="1"/>
      <c r="K10" s="20">
        <v>14</v>
      </c>
      <c r="L10" s="1"/>
      <c r="M10" s="1"/>
      <c r="N10" s="1"/>
      <c r="O10" s="1"/>
      <c r="P10" s="1"/>
      <c r="Q10" s="1"/>
      <c r="R10" s="1"/>
      <c r="S10" s="227" t="s">
        <v>102</v>
      </c>
      <c r="T10" s="226" t="s">
        <v>66</v>
      </c>
      <c r="U10" s="226" t="s">
        <v>66</v>
      </c>
      <c r="V10" s="226" t="s">
        <v>66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0">
        <v>15</v>
      </c>
      <c r="AH10" s="1"/>
      <c r="AI10" s="1"/>
      <c r="AJ10" s="1"/>
      <c r="AK10" s="1"/>
      <c r="AL10" s="227" t="s">
        <v>102</v>
      </c>
      <c r="AM10" s="227" t="s">
        <v>102</v>
      </c>
      <c r="AN10" s="22" t="s">
        <v>104</v>
      </c>
      <c r="AO10" s="22" t="s">
        <v>104</v>
      </c>
      <c r="AP10" s="22" t="s">
        <v>104</v>
      </c>
      <c r="AQ10" s="22" t="s">
        <v>104</v>
      </c>
      <c r="AR10" s="22" t="s">
        <v>104</v>
      </c>
      <c r="AS10" s="22" t="s">
        <v>104</v>
      </c>
      <c r="AT10" s="226" t="s">
        <v>66</v>
      </c>
      <c r="AU10" s="226" t="s">
        <v>66</v>
      </c>
      <c r="AV10" s="226" t="s">
        <v>66</v>
      </c>
      <c r="AW10" s="226" t="s">
        <v>66</v>
      </c>
      <c r="AX10" s="226" t="s">
        <v>66</v>
      </c>
      <c r="AY10" s="226" t="s">
        <v>66</v>
      </c>
      <c r="AZ10" s="226" t="s">
        <v>66</v>
      </c>
      <c r="BA10" s="226" t="s">
        <v>66</v>
      </c>
      <c r="BB10" s="226" t="s">
        <v>66</v>
      </c>
    </row>
    <row r="11" spans="1:60" ht="21" customHeight="1" thickBot="1" x14ac:dyDescent="0.35">
      <c r="B11" s="14" t="s">
        <v>69</v>
      </c>
      <c r="C11" s="9"/>
      <c r="D11" s="1"/>
      <c r="E11" s="1"/>
      <c r="F11" s="1"/>
      <c r="G11" s="1"/>
      <c r="H11" s="1"/>
      <c r="I11" s="1"/>
      <c r="J11" s="1"/>
      <c r="K11" s="20">
        <v>14</v>
      </c>
      <c r="L11" s="1"/>
      <c r="M11" s="1"/>
      <c r="N11" s="1"/>
      <c r="O11" s="1"/>
      <c r="P11" s="1"/>
      <c r="Q11" s="333" t="s">
        <v>102</v>
      </c>
      <c r="R11" s="332" t="s">
        <v>104</v>
      </c>
      <c r="S11" s="332" t="s">
        <v>104</v>
      </c>
      <c r="T11" s="334" t="s">
        <v>66</v>
      </c>
      <c r="U11" s="226" t="s">
        <v>66</v>
      </c>
      <c r="V11" s="226" t="s">
        <v>66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20">
        <v>12</v>
      </c>
      <c r="AH11" s="1"/>
      <c r="AI11" s="227" t="s">
        <v>102</v>
      </c>
      <c r="AJ11" s="227" t="s">
        <v>102</v>
      </c>
      <c r="AK11" s="228" t="s">
        <v>70</v>
      </c>
      <c r="AL11" s="228" t="s">
        <v>70</v>
      </c>
      <c r="AM11" s="228" t="s">
        <v>70</v>
      </c>
      <c r="AN11" s="228" t="s">
        <v>70</v>
      </c>
      <c r="AO11" s="335" t="s">
        <v>71</v>
      </c>
      <c r="AP11" s="335" t="s">
        <v>71</v>
      </c>
      <c r="AQ11" s="335" t="s">
        <v>71</v>
      </c>
      <c r="AR11" s="335" t="s">
        <v>71</v>
      </c>
      <c r="AS11" s="330" t="s">
        <v>237</v>
      </c>
      <c r="AT11" s="1"/>
      <c r="AU11" s="1"/>
      <c r="AV11" s="1"/>
      <c r="AW11" s="1"/>
      <c r="AX11" s="2"/>
      <c r="AY11" s="1"/>
      <c r="AZ11" s="1"/>
      <c r="BA11" s="1"/>
      <c r="BB11" s="3"/>
    </row>
    <row r="13" spans="1:60" ht="12.75" customHeight="1" x14ac:dyDescent="0.2">
      <c r="B13" s="367" t="s">
        <v>72</v>
      </c>
      <c r="C13" s="367"/>
      <c r="D13" s="367"/>
      <c r="E13" s="367"/>
      <c r="F13" s="367"/>
      <c r="G13" s="367"/>
      <c r="H13" s="367"/>
      <c r="I13" s="367"/>
      <c r="J13" s="367"/>
      <c r="K13" s="367"/>
      <c r="L13" s="367"/>
      <c r="M13" s="367"/>
      <c r="N13" s="367"/>
      <c r="O13" s="367"/>
      <c r="P13" s="367"/>
      <c r="Q13" s="367"/>
      <c r="R13" s="367"/>
      <c r="S13" s="367"/>
      <c r="T13" s="367"/>
      <c r="U13" s="367"/>
      <c r="V13" s="367"/>
      <c r="W13" s="367"/>
      <c r="X13" s="367"/>
      <c r="Y13" s="367"/>
      <c r="Z13" s="367"/>
      <c r="AA13" s="367"/>
      <c r="AB13" s="367"/>
      <c r="AC13" s="367"/>
      <c r="AD13" s="367"/>
      <c r="AE13" s="367"/>
      <c r="AF13" s="367"/>
      <c r="AG13" s="367"/>
      <c r="AH13" s="367"/>
      <c r="AI13" s="367"/>
      <c r="AJ13" s="367"/>
      <c r="AK13" s="367"/>
      <c r="AL13" s="367"/>
      <c r="AM13" s="367"/>
      <c r="AN13" s="367"/>
      <c r="AO13" s="367"/>
      <c r="AP13" s="367"/>
      <c r="AQ13" s="367"/>
      <c r="AR13" s="367"/>
      <c r="AS13" s="367"/>
      <c r="AT13" s="367"/>
      <c r="AU13" s="367"/>
      <c r="AV13" s="367"/>
      <c r="AW13" s="367"/>
      <c r="AX13" s="367"/>
      <c r="AY13" s="367"/>
      <c r="AZ13" s="367"/>
      <c r="BA13" s="367"/>
      <c r="BB13" s="367"/>
    </row>
    <row r="14" spans="1:60" ht="13.5" customHeight="1" thickBot="1" x14ac:dyDescent="0.25">
      <c r="B14" s="367"/>
      <c r="C14" s="367"/>
      <c r="D14" s="367"/>
      <c r="E14" s="367"/>
      <c r="F14" s="367"/>
      <c r="G14" s="367"/>
      <c r="H14" s="367"/>
      <c r="I14" s="367"/>
      <c r="J14" s="367"/>
      <c r="K14" s="367"/>
      <c r="L14" s="367"/>
      <c r="M14" s="367"/>
      <c r="N14" s="367"/>
      <c r="O14" s="367"/>
      <c r="P14" s="367"/>
      <c r="Q14" s="367"/>
      <c r="R14" s="367"/>
      <c r="S14" s="367"/>
      <c r="T14" s="367"/>
      <c r="U14" s="367"/>
      <c r="V14" s="367"/>
      <c r="W14" s="367"/>
      <c r="X14" s="367"/>
      <c r="Y14" s="367"/>
      <c r="Z14" s="367"/>
      <c r="AA14" s="367"/>
      <c r="AB14" s="367"/>
      <c r="AC14" s="367"/>
      <c r="AD14" s="367"/>
      <c r="AE14" s="367"/>
      <c r="AF14" s="367"/>
      <c r="AG14" s="367"/>
      <c r="AH14" s="367"/>
      <c r="AI14" s="367"/>
      <c r="AJ14" s="367"/>
      <c r="AK14" s="367"/>
      <c r="AL14" s="367"/>
      <c r="AM14" s="367"/>
      <c r="AN14" s="367"/>
      <c r="AO14" s="367"/>
      <c r="AP14" s="367"/>
      <c r="AQ14" s="367"/>
      <c r="AR14" s="367"/>
      <c r="AS14" s="367"/>
      <c r="AT14" s="367"/>
      <c r="AU14" s="367"/>
      <c r="AV14" s="367"/>
      <c r="AW14" s="367"/>
      <c r="AX14" s="367"/>
      <c r="AY14" s="367"/>
      <c r="AZ14" s="367"/>
      <c r="BA14" s="367"/>
      <c r="BB14" s="367"/>
    </row>
    <row r="15" spans="1:60" s="6" customFormat="1" ht="18" customHeight="1" thickBot="1" x14ac:dyDescent="0.35">
      <c r="G15" s="7"/>
      <c r="H15" s="6" t="s">
        <v>73</v>
      </c>
      <c r="T15" s="232" t="s">
        <v>104</v>
      </c>
      <c r="U15" s="6" t="s">
        <v>105</v>
      </c>
      <c r="AC15" s="17"/>
      <c r="AE15" s="328"/>
      <c r="AF15" s="329"/>
      <c r="AG15" s="329"/>
      <c r="AH15" s="329"/>
      <c r="AI15" s="329"/>
      <c r="AJ15" s="329"/>
      <c r="AS15" s="229" t="s">
        <v>237</v>
      </c>
      <c r="AT15" s="6" t="s">
        <v>75</v>
      </c>
    </row>
    <row r="16" spans="1:60" s="6" customFormat="1" ht="16.5" customHeight="1" thickBot="1" x14ac:dyDescent="0.35">
      <c r="T16" s="15"/>
      <c r="AC16" s="18"/>
      <c r="AE16" s="15"/>
    </row>
    <row r="17" spans="7:46" s="6" customFormat="1" ht="18" customHeight="1" thickBot="1" x14ac:dyDescent="0.35">
      <c r="G17" s="234" t="s">
        <v>102</v>
      </c>
      <c r="H17" s="6" t="s">
        <v>103</v>
      </c>
      <c r="T17" s="231" t="s">
        <v>70</v>
      </c>
      <c r="U17" s="6" t="s">
        <v>236</v>
      </c>
      <c r="AC17" s="19"/>
      <c r="AE17" s="230" t="s">
        <v>71</v>
      </c>
      <c r="AF17" s="6" t="s">
        <v>106</v>
      </c>
      <c r="AH17" s="8"/>
      <c r="AI17" s="8"/>
      <c r="AJ17" s="8"/>
      <c r="AK17" s="8"/>
      <c r="AL17" s="8"/>
      <c r="AM17" s="8"/>
      <c r="AN17" s="8"/>
      <c r="AS17" s="233" t="s">
        <v>66</v>
      </c>
      <c r="AT17" s="6" t="s">
        <v>74</v>
      </c>
    </row>
    <row r="18" spans="7:46" s="6" customFormat="1" ht="34.5" customHeight="1" x14ac:dyDescent="0.3">
      <c r="T18" s="15"/>
      <c r="AC18" s="16"/>
    </row>
    <row r="19" spans="7:46" s="6" customFormat="1" ht="22.5" customHeight="1" x14ac:dyDescent="0.35">
      <c r="N19" s="338" t="s">
        <v>79</v>
      </c>
      <c r="O19" s="338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  <c r="AA19" s="338"/>
      <c r="AB19" s="338"/>
      <c r="AC19" s="338"/>
      <c r="AD19" s="338"/>
      <c r="AE19" s="338"/>
      <c r="AF19" s="338"/>
      <c r="AG19" s="338"/>
      <c r="AH19" s="338"/>
      <c r="AI19" s="338"/>
      <c r="AJ19" s="338"/>
      <c r="AK19" s="338"/>
      <c r="AL19" s="338"/>
      <c r="AM19" s="338"/>
      <c r="AN19" s="338"/>
    </row>
    <row r="20" spans="7:46" ht="13.5" thickBot="1" x14ac:dyDescent="0.25"/>
    <row r="21" spans="7:46" ht="27.75" customHeight="1" x14ac:dyDescent="0.2">
      <c r="N21" s="346" t="s">
        <v>20</v>
      </c>
      <c r="O21" s="347"/>
      <c r="P21" s="348"/>
      <c r="Q21" s="352" t="s">
        <v>166</v>
      </c>
      <c r="R21" s="353"/>
      <c r="S21" s="353"/>
      <c r="T21" s="353" t="s">
        <v>167</v>
      </c>
      <c r="U21" s="353"/>
      <c r="V21" s="353"/>
      <c r="W21" s="365" t="s">
        <v>77</v>
      </c>
      <c r="X21" s="365"/>
      <c r="Y21" s="365"/>
      <c r="Z21" s="365"/>
      <c r="AA21" s="365"/>
      <c r="AB21" s="365"/>
      <c r="AC21" s="356" t="s">
        <v>107</v>
      </c>
      <c r="AD21" s="356"/>
      <c r="AE21" s="356"/>
      <c r="AF21" s="356" t="s">
        <v>78</v>
      </c>
      <c r="AG21" s="356"/>
      <c r="AH21" s="356"/>
      <c r="AI21" s="356" t="s">
        <v>76</v>
      </c>
      <c r="AJ21" s="356"/>
      <c r="AK21" s="356"/>
      <c r="AL21" s="356" t="s">
        <v>165</v>
      </c>
      <c r="AM21" s="356"/>
      <c r="AN21" s="357"/>
    </row>
    <row r="22" spans="7:46" ht="80.25" customHeight="1" thickBot="1" x14ac:dyDescent="0.25">
      <c r="N22" s="349"/>
      <c r="O22" s="350"/>
      <c r="P22" s="351"/>
      <c r="Q22" s="354"/>
      <c r="R22" s="355"/>
      <c r="S22" s="355"/>
      <c r="T22" s="355"/>
      <c r="U22" s="355"/>
      <c r="V22" s="355"/>
      <c r="W22" s="355" t="s">
        <v>168</v>
      </c>
      <c r="X22" s="355"/>
      <c r="Y22" s="355"/>
      <c r="Z22" s="355" t="s">
        <v>169</v>
      </c>
      <c r="AA22" s="355"/>
      <c r="AB22" s="355"/>
      <c r="AC22" s="358"/>
      <c r="AD22" s="358"/>
      <c r="AE22" s="358"/>
      <c r="AF22" s="358"/>
      <c r="AG22" s="358"/>
      <c r="AH22" s="358"/>
      <c r="AI22" s="358"/>
      <c r="AJ22" s="358"/>
      <c r="AK22" s="358"/>
      <c r="AL22" s="358"/>
      <c r="AM22" s="358"/>
      <c r="AN22" s="359"/>
    </row>
    <row r="23" spans="7:46" ht="26.25" customHeight="1" thickBot="1" x14ac:dyDescent="0.25">
      <c r="N23" s="340" t="s">
        <v>65</v>
      </c>
      <c r="O23" s="341"/>
      <c r="P23" s="342"/>
      <c r="Q23" s="343">
        <v>40</v>
      </c>
      <c r="R23" s="344"/>
      <c r="S23" s="344"/>
      <c r="T23" s="344" t="s">
        <v>175</v>
      </c>
      <c r="U23" s="344"/>
      <c r="V23" s="344"/>
      <c r="W23" s="344"/>
      <c r="X23" s="344"/>
      <c r="Y23" s="344"/>
      <c r="Z23" s="344"/>
      <c r="AA23" s="344"/>
      <c r="AB23" s="344"/>
      <c r="AC23" s="344"/>
      <c r="AD23" s="344"/>
      <c r="AE23" s="344"/>
      <c r="AF23" s="344"/>
      <c r="AG23" s="344"/>
      <c r="AH23" s="344"/>
      <c r="AI23" s="344">
        <v>12</v>
      </c>
      <c r="AJ23" s="344"/>
      <c r="AK23" s="344"/>
      <c r="AL23" s="344">
        <f>SUM(Q23:AK23)</f>
        <v>52</v>
      </c>
      <c r="AM23" s="344"/>
      <c r="AN23" s="345"/>
    </row>
    <row r="24" spans="7:46" ht="26.25" customHeight="1" thickBot="1" x14ac:dyDescent="0.25">
      <c r="N24" s="340" t="s">
        <v>67</v>
      </c>
      <c r="O24" s="341"/>
      <c r="P24" s="342"/>
      <c r="Q24" s="343">
        <v>39</v>
      </c>
      <c r="R24" s="344"/>
      <c r="S24" s="344"/>
      <c r="T24" s="344">
        <v>3</v>
      </c>
      <c r="U24" s="344"/>
      <c r="V24" s="344"/>
      <c r="W24" s="344"/>
      <c r="X24" s="344"/>
      <c r="Y24" s="344"/>
      <c r="Z24" s="344"/>
      <c r="AA24" s="344"/>
      <c r="AB24" s="344"/>
      <c r="AC24" s="344"/>
      <c r="AD24" s="344"/>
      <c r="AE24" s="344"/>
      <c r="AF24" s="344"/>
      <c r="AG24" s="344"/>
      <c r="AH24" s="344"/>
      <c r="AI24" s="344">
        <v>10</v>
      </c>
      <c r="AJ24" s="344"/>
      <c r="AK24" s="344"/>
      <c r="AL24" s="344">
        <f t="shared" ref="AL24:AL26" si="0">SUM(Q24:AK24)</f>
        <v>52</v>
      </c>
      <c r="AM24" s="344"/>
      <c r="AN24" s="345"/>
    </row>
    <row r="25" spans="7:46" ht="26.25" customHeight="1" thickBot="1" x14ac:dyDescent="0.25">
      <c r="N25" s="340" t="s">
        <v>68</v>
      </c>
      <c r="O25" s="341"/>
      <c r="P25" s="342"/>
      <c r="Q25" s="343">
        <v>33</v>
      </c>
      <c r="R25" s="344"/>
      <c r="S25" s="344"/>
      <c r="T25" s="344">
        <v>3</v>
      </c>
      <c r="U25" s="344"/>
      <c r="V25" s="344"/>
      <c r="W25" s="344">
        <v>6</v>
      </c>
      <c r="X25" s="344"/>
      <c r="Y25" s="344"/>
      <c r="Z25" s="344"/>
      <c r="AA25" s="344"/>
      <c r="AB25" s="344"/>
      <c r="AC25" s="344"/>
      <c r="AD25" s="344"/>
      <c r="AE25" s="344"/>
      <c r="AF25" s="344"/>
      <c r="AG25" s="344"/>
      <c r="AH25" s="344"/>
      <c r="AI25" s="344">
        <v>10</v>
      </c>
      <c r="AJ25" s="344"/>
      <c r="AK25" s="344"/>
      <c r="AL25" s="344">
        <f t="shared" si="0"/>
        <v>52</v>
      </c>
      <c r="AM25" s="344"/>
      <c r="AN25" s="345"/>
    </row>
    <row r="26" spans="7:46" ht="26.25" customHeight="1" thickBot="1" x14ac:dyDescent="0.25">
      <c r="N26" s="340" t="s">
        <v>69</v>
      </c>
      <c r="O26" s="341"/>
      <c r="P26" s="342"/>
      <c r="Q26" s="343">
        <v>32</v>
      </c>
      <c r="R26" s="344"/>
      <c r="S26" s="344"/>
      <c r="T26" s="344">
        <v>3</v>
      </c>
      <c r="U26" s="344"/>
      <c r="V26" s="344"/>
      <c r="W26" s="344"/>
      <c r="X26" s="344"/>
      <c r="Y26" s="344"/>
      <c r="Z26" s="344">
        <v>6</v>
      </c>
      <c r="AA26" s="344"/>
      <c r="AB26" s="344"/>
      <c r="AC26" s="344"/>
      <c r="AD26" s="344"/>
      <c r="AE26" s="344"/>
      <c r="AF26" s="344">
        <v>1</v>
      </c>
      <c r="AG26" s="344"/>
      <c r="AH26" s="344"/>
      <c r="AI26" s="344">
        <v>2</v>
      </c>
      <c r="AJ26" s="344"/>
      <c r="AK26" s="344"/>
      <c r="AL26" s="344">
        <f t="shared" si="0"/>
        <v>44</v>
      </c>
      <c r="AM26" s="344"/>
      <c r="AN26" s="345"/>
    </row>
    <row r="35" spans="18:29" x14ac:dyDescent="0.2">
      <c r="AC35" s="246" t="s">
        <v>176</v>
      </c>
    </row>
    <row r="42" spans="18:29" x14ac:dyDescent="0.2">
      <c r="R42" s="337"/>
      <c r="S42" s="337"/>
    </row>
  </sheetData>
  <mergeCells count="74">
    <mergeCell ref="AU5:AW5"/>
    <mergeCell ref="AC5:AF5"/>
    <mergeCell ref="AG5:AG6"/>
    <mergeCell ref="AX5:AX6"/>
    <mergeCell ref="AY5:BB5"/>
    <mergeCell ref="B13:BB14"/>
    <mergeCell ref="AH5:AJ5"/>
    <mergeCell ref="B4:BB4"/>
    <mergeCell ref="B5:B6"/>
    <mergeCell ref="C5:F5"/>
    <mergeCell ref="G5:G6"/>
    <mergeCell ref="H5:J5"/>
    <mergeCell ref="K5:K6"/>
    <mergeCell ref="L5:O5"/>
    <mergeCell ref="P5:S5"/>
    <mergeCell ref="T5:T6"/>
    <mergeCell ref="AK5:AK6"/>
    <mergeCell ref="AL5:AO5"/>
    <mergeCell ref="AP5:AS5"/>
    <mergeCell ref="AT5:AT6"/>
    <mergeCell ref="R42:S42"/>
    <mergeCell ref="U5:W5"/>
    <mergeCell ref="X5:X6"/>
    <mergeCell ref="Y5:AA5"/>
    <mergeCell ref="AB5:AB6"/>
    <mergeCell ref="W22:Y22"/>
    <mergeCell ref="W23:Y23"/>
    <mergeCell ref="Z23:AB23"/>
    <mergeCell ref="Z22:AB22"/>
    <mergeCell ref="W21:AB21"/>
    <mergeCell ref="Z25:AB25"/>
    <mergeCell ref="AC23:AE23"/>
    <mergeCell ref="AF23:AH23"/>
    <mergeCell ref="AC26:AE26"/>
    <mergeCell ref="AF26:AH26"/>
    <mergeCell ref="AF21:AH22"/>
    <mergeCell ref="AC21:AE22"/>
    <mergeCell ref="AC25:AE25"/>
    <mergeCell ref="AF25:AH25"/>
    <mergeCell ref="AL21:AN22"/>
    <mergeCell ref="AL23:AN23"/>
    <mergeCell ref="AL26:AN26"/>
    <mergeCell ref="AI21:AK22"/>
    <mergeCell ref="AI23:AK23"/>
    <mergeCell ref="AI26:AK26"/>
    <mergeCell ref="AI25:AK25"/>
    <mergeCell ref="AL25:AN25"/>
    <mergeCell ref="N21:P22"/>
    <mergeCell ref="Q21:S22"/>
    <mergeCell ref="T21:V22"/>
    <mergeCell ref="N23:P23"/>
    <mergeCell ref="Q23:S23"/>
    <mergeCell ref="T23:V23"/>
    <mergeCell ref="N24:P24"/>
    <mergeCell ref="Q24:S24"/>
    <mergeCell ref="T24:V24"/>
    <mergeCell ref="W24:Y24"/>
    <mergeCell ref="Z24:AB24"/>
    <mergeCell ref="A1:BC1"/>
    <mergeCell ref="N19:AN19"/>
    <mergeCell ref="A2:BC2"/>
    <mergeCell ref="N26:P26"/>
    <mergeCell ref="Q26:S26"/>
    <mergeCell ref="T26:V26"/>
    <mergeCell ref="W26:Y26"/>
    <mergeCell ref="Z26:AB26"/>
    <mergeCell ref="AC24:AE24"/>
    <mergeCell ref="AF24:AH24"/>
    <mergeCell ref="AI24:AK24"/>
    <mergeCell ref="AL24:AN24"/>
    <mergeCell ref="N25:P25"/>
    <mergeCell ref="Q25:S25"/>
    <mergeCell ref="T25:V25"/>
    <mergeCell ref="W25:Y25"/>
  </mergeCells>
  <phoneticPr fontId="1" type="noConversion"/>
  <pageMargins left="0.22" right="0.28000000000000003" top="0.28999999999999998" bottom="0.26" header="0.25" footer="0.18"/>
  <pageSetup paperSize="9"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B1:AR116"/>
  <sheetViews>
    <sheetView tabSelected="1" view="pageBreakPreview" topLeftCell="A42" zoomScale="80" zoomScaleNormal="82" zoomScaleSheetLayoutView="80" workbookViewId="0">
      <selection activeCell="P17" sqref="P17"/>
    </sheetView>
  </sheetViews>
  <sheetFormatPr defaultRowHeight="12.75" x14ac:dyDescent="0.2"/>
  <cols>
    <col min="1" max="1" width="9.140625" style="23"/>
    <col min="2" max="2" width="5.140625" style="155" customWidth="1"/>
    <col min="3" max="3" width="38.28515625" style="156" customWidth="1"/>
    <col min="4" max="4" width="6.140625" style="153" customWidth="1"/>
    <col min="5" max="5" width="7.28515625" style="153" customWidth="1"/>
    <col min="6" max="6" width="5.140625" style="23" customWidth="1"/>
    <col min="7" max="7" width="9.140625" style="23" customWidth="1"/>
    <col min="8" max="8" width="7.5703125" style="23" customWidth="1"/>
    <col min="9" max="11" width="9.140625" style="23"/>
    <col min="12" max="12" width="9.140625" style="170" customWidth="1"/>
    <col min="13" max="13" width="10.140625" style="23" customWidth="1"/>
    <col min="14" max="14" width="4.140625" style="23" customWidth="1"/>
    <col min="15" max="15" width="1.85546875" style="23" customWidth="1"/>
    <col min="16" max="16" width="4.7109375" style="23" customWidth="1"/>
    <col min="17" max="17" width="4.140625" style="23" customWidth="1"/>
    <col min="18" max="18" width="1.85546875" style="23" customWidth="1"/>
    <col min="19" max="19" width="4.7109375" style="23" customWidth="1"/>
    <col min="20" max="20" width="4.140625" style="154" customWidth="1"/>
    <col min="21" max="21" width="1.85546875" style="117" customWidth="1"/>
    <col min="22" max="22" width="4.7109375" style="150" customWidth="1"/>
    <col min="23" max="23" width="4.140625" style="154" customWidth="1"/>
    <col min="24" max="24" width="1.85546875" style="117" customWidth="1"/>
    <col min="25" max="25" width="4.7109375" style="150" customWidth="1"/>
    <col min="26" max="26" width="4.140625" style="154" customWidth="1"/>
    <col min="27" max="27" width="1.85546875" style="117" customWidth="1"/>
    <col min="28" max="28" width="4.7109375" style="150" customWidth="1"/>
    <col min="29" max="29" width="4.140625" style="154" customWidth="1"/>
    <col min="30" max="30" width="1.85546875" style="117" customWidth="1"/>
    <col min="31" max="31" width="4.7109375" style="150" customWidth="1"/>
    <col min="32" max="32" width="4.140625" style="154" customWidth="1"/>
    <col min="33" max="33" width="1.85546875" style="117" customWidth="1"/>
    <col min="34" max="34" width="4.7109375" style="150" customWidth="1"/>
    <col min="35" max="35" width="4.140625" style="154" customWidth="1"/>
    <col min="36" max="36" width="1.85546875" style="117" customWidth="1"/>
    <col min="37" max="37" width="4.7109375" style="150" customWidth="1"/>
    <col min="38" max="38" width="9.140625" style="155"/>
    <col min="39" max="16384" width="9.140625" style="23"/>
  </cols>
  <sheetData>
    <row r="1" spans="2:42" ht="19.5" customHeight="1" x14ac:dyDescent="0.35">
      <c r="B1" s="161" t="s">
        <v>119</v>
      </c>
      <c r="C1" s="161"/>
      <c r="D1" s="161"/>
      <c r="E1" s="161"/>
      <c r="F1" s="161"/>
      <c r="G1" s="161"/>
      <c r="H1" s="161"/>
      <c r="I1" s="161"/>
      <c r="J1" s="161"/>
      <c r="K1" s="161"/>
      <c r="L1" s="162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</row>
    <row r="3" spans="2:42" ht="12.75" customHeight="1" x14ac:dyDescent="0.2">
      <c r="B3" s="413" t="s">
        <v>2</v>
      </c>
      <c r="C3" s="416" t="s">
        <v>115</v>
      </c>
      <c r="D3" s="24" t="s">
        <v>122</v>
      </c>
      <c r="E3" s="25"/>
      <c r="F3" s="26"/>
      <c r="G3" s="397" t="s">
        <v>123</v>
      </c>
      <c r="H3" s="399"/>
      <c r="I3" s="27"/>
      <c r="J3" s="27" t="s">
        <v>124</v>
      </c>
      <c r="K3" s="27"/>
      <c r="L3" s="163"/>
      <c r="M3" s="419" t="s">
        <v>223</v>
      </c>
      <c r="N3" s="28" t="s">
        <v>4</v>
      </c>
      <c r="O3" s="29"/>
      <c r="P3" s="29"/>
      <c r="Q3" s="29"/>
      <c r="R3" s="29"/>
      <c r="S3" s="29"/>
      <c r="T3" s="30"/>
      <c r="U3" s="31"/>
      <c r="V3" s="32"/>
      <c r="W3" s="33"/>
      <c r="X3" s="31"/>
      <c r="Y3" s="32"/>
      <c r="Z3" s="33"/>
      <c r="AA3" s="31"/>
      <c r="AB3" s="32"/>
      <c r="AC3" s="33"/>
      <c r="AD3" s="31"/>
      <c r="AE3" s="32"/>
      <c r="AF3" s="33"/>
      <c r="AG3" s="31"/>
      <c r="AH3" s="32"/>
      <c r="AI3" s="33"/>
      <c r="AJ3" s="34"/>
      <c r="AK3" s="35"/>
    </row>
    <row r="4" spans="2:42" ht="14.25" customHeight="1" x14ac:dyDescent="0.2">
      <c r="B4" s="414"/>
      <c r="C4" s="417"/>
      <c r="D4" s="422" t="s">
        <v>116</v>
      </c>
      <c r="E4" s="422" t="s">
        <v>117</v>
      </c>
      <c r="F4" s="422" t="s">
        <v>118</v>
      </c>
      <c r="G4" s="423" t="s">
        <v>120</v>
      </c>
      <c r="H4" s="423" t="s">
        <v>121</v>
      </c>
      <c r="I4" s="426" t="s">
        <v>0</v>
      </c>
      <c r="J4" s="394" t="s">
        <v>3</v>
      </c>
      <c r="K4" s="395"/>
      <c r="L4" s="396"/>
      <c r="M4" s="420"/>
      <c r="N4" s="397" t="s">
        <v>17</v>
      </c>
      <c r="O4" s="398"/>
      <c r="P4" s="398"/>
      <c r="Q4" s="398"/>
      <c r="R4" s="398"/>
      <c r="S4" s="399"/>
      <c r="T4" s="400" t="s">
        <v>80</v>
      </c>
      <c r="U4" s="401"/>
      <c r="V4" s="401"/>
      <c r="W4" s="401"/>
      <c r="X4" s="401"/>
      <c r="Y4" s="402"/>
      <c r="Z4" s="400" t="s">
        <v>81</v>
      </c>
      <c r="AA4" s="401"/>
      <c r="AB4" s="401"/>
      <c r="AC4" s="401"/>
      <c r="AD4" s="401"/>
      <c r="AE4" s="402"/>
      <c r="AF4" s="400" t="s">
        <v>18</v>
      </c>
      <c r="AG4" s="401"/>
      <c r="AH4" s="401"/>
      <c r="AI4" s="401"/>
      <c r="AJ4" s="401"/>
      <c r="AK4" s="402"/>
    </row>
    <row r="5" spans="2:42" s="36" customFormat="1" ht="38.25" customHeight="1" x14ac:dyDescent="0.2">
      <c r="B5" s="414"/>
      <c r="C5" s="417"/>
      <c r="D5" s="422"/>
      <c r="E5" s="422"/>
      <c r="F5" s="422"/>
      <c r="G5" s="424"/>
      <c r="H5" s="424"/>
      <c r="I5" s="426"/>
      <c r="J5" s="403" t="s">
        <v>125</v>
      </c>
      <c r="K5" s="403" t="s">
        <v>126</v>
      </c>
      <c r="L5" s="405" t="s">
        <v>127</v>
      </c>
      <c r="M5" s="420"/>
      <c r="N5" s="407" t="s">
        <v>6</v>
      </c>
      <c r="O5" s="408"/>
      <c r="P5" s="409"/>
      <c r="Q5" s="410" t="s">
        <v>7</v>
      </c>
      <c r="R5" s="411"/>
      <c r="S5" s="412"/>
      <c r="T5" s="391" t="s">
        <v>8</v>
      </c>
      <c r="U5" s="392"/>
      <c r="V5" s="393"/>
      <c r="W5" s="391" t="s">
        <v>9</v>
      </c>
      <c r="X5" s="392"/>
      <c r="Y5" s="393"/>
      <c r="Z5" s="391" t="s">
        <v>10</v>
      </c>
      <c r="AA5" s="392"/>
      <c r="AB5" s="393"/>
      <c r="AC5" s="391" t="s">
        <v>11</v>
      </c>
      <c r="AD5" s="392"/>
      <c r="AE5" s="393"/>
      <c r="AF5" s="391" t="s">
        <v>12</v>
      </c>
      <c r="AG5" s="392"/>
      <c r="AH5" s="393"/>
      <c r="AI5" s="391" t="s">
        <v>13</v>
      </c>
      <c r="AJ5" s="392"/>
      <c r="AK5" s="393"/>
    </row>
    <row r="6" spans="2:42" s="36" customFormat="1" ht="28.5" customHeight="1" thickBot="1" x14ac:dyDescent="0.25">
      <c r="B6" s="415"/>
      <c r="C6" s="418"/>
      <c r="D6" s="422"/>
      <c r="E6" s="422"/>
      <c r="F6" s="422"/>
      <c r="G6" s="425"/>
      <c r="H6" s="425"/>
      <c r="I6" s="426"/>
      <c r="J6" s="404"/>
      <c r="K6" s="404"/>
      <c r="L6" s="406"/>
      <c r="M6" s="421"/>
      <c r="N6" s="37">
        <v>17</v>
      </c>
      <c r="O6" s="383" t="s">
        <v>15</v>
      </c>
      <c r="P6" s="384"/>
      <c r="Q6" s="37">
        <v>23</v>
      </c>
      <c r="R6" s="385" t="s">
        <v>114</v>
      </c>
      <c r="S6" s="386"/>
      <c r="T6" s="38">
        <v>16</v>
      </c>
      <c r="U6" s="39" t="s">
        <v>15</v>
      </c>
      <c r="V6" s="40"/>
      <c r="W6" s="38">
        <v>21</v>
      </c>
      <c r="X6" s="39" t="s">
        <v>15</v>
      </c>
      <c r="Y6" s="41"/>
      <c r="Z6" s="38">
        <v>14</v>
      </c>
      <c r="AA6" s="39" t="s">
        <v>15</v>
      </c>
      <c r="AB6" s="41"/>
      <c r="AC6" s="38">
        <v>15</v>
      </c>
      <c r="AD6" s="39" t="s">
        <v>15</v>
      </c>
      <c r="AE6" s="41"/>
      <c r="AF6" s="38">
        <v>14</v>
      </c>
      <c r="AG6" s="39" t="s">
        <v>15</v>
      </c>
      <c r="AH6" s="41"/>
      <c r="AI6" s="42">
        <v>12</v>
      </c>
      <c r="AJ6" s="43" t="s">
        <v>15</v>
      </c>
      <c r="AK6" s="44"/>
    </row>
    <row r="7" spans="2:42" s="36" customFormat="1" ht="30" customHeight="1" thickBot="1" x14ac:dyDescent="0.35">
      <c r="B7" s="157" t="s">
        <v>129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293" t="s">
        <v>190</v>
      </c>
      <c r="O7" s="158"/>
      <c r="P7" s="158"/>
      <c r="Q7" s="158"/>
      <c r="R7" s="158"/>
      <c r="S7" s="158"/>
      <c r="T7" s="158"/>
      <c r="U7" s="158"/>
      <c r="V7" s="158"/>
      <c r="W7" s="158">
        <v>4</v>
      </c>
      <c r="X7" s="158"/>
      <c r="Y7" s="158"/>
      <c r="Z7" s="158">
        <v>1</v>
      </c>
      <c r="AA7" s="158"/>
      <c r="AB7" s="158"/>
      <c r="AC7" s="158">
        <v>5</v>
      </c>
      <c r="AD7" s="158"/>
      <c r="AE7" s="158"/>
      <c r="AF7" s="158">
        <v>5</v>
      </c>
      <c r="AG7" s="158"/>
      <c r="AH7" s="158"/>
      <c r="AI7" s="159">
        <v>3</v>
      </c>
      <c r="AJ7" s="159"/>
      <c r="AK7" s="160"/>
      <c r="AL7" s="177"/>
      <c r="AM7" s="45"/>
      <c r="AN7" s="45"/>
      <c r="AO7" s="45"/>
      <c r="AP7" s="45"/>
    </row>
    <row r="8" spans="2:42" ht="25.5" customHeight="1" x14ac:dyDescent="0.2">
      <c r="B8" s="266"/>
      <c r="C8" s="267" t="s">
        <v>130</v>
      </c>
      <c r="D8" s="268"/>
      <c r="E8" s="268"/>
      <c r="F8" s="268"/>
      <c r="G8" s="269" t="s">
        <v>132</v>
      </c>
      <c r="H8" s="269" t="s">
        <v>151</v>
      </c>
      <c r="I8" s="268"/>
      <c r="J8" s="268"/>
      <c r="K8" s="268"/>
      <c r="L8" s="268"/>
      <c r="M8" s="269"/>
      <c r="N8" s="268"/>
      <c r="O8" s="270"/>
      <c r="P8" s="268"/>
      <c r="Q8" s="268"/>
      <c r="R8" s="270"/>
      <c r="S8" s="271"/>
      <c r="T8" s="272"/>
      <c r="U8" s="268"/>
      <c r="V8" s="271"/>
      <c r="W8" s="272"/>
      <c r="X8" s="268"/>
      <c r="Y8" s="271"/>
      <c r="Z8" s="272"/>
      <c r="AA8" s="268"/>
      <c r="AB8" s="273"/>
      <c r="AC8" s="272"/>
      <c r="AD8" s="268"/>
      <c r="AE8" s="273"/>
      <c r="AF8" s="272"/>
      <c r="AG8" s="268"/>
      <c r="AH8" s="273"/>
      <c r="AI8" s="272"/>
      <c r="AJ8" s="274"/>
      <c r="AK8" s="275"/>
    </row>
    <row r="9" spans="2:42" ht="25.5" customHeight="1" x14ac:dyDescent="0.2">
      <c r="B9" s="46" t="s">
        <v>91</v>
      </c>
      <c r="C9" s="47" t="s">
        <v>161</v>
      </c>
      <c r="D9" s="224" t="s">
        <v>156</v>
      </c>
      <c r="E9" s="224"/>
      <c r="F9" s="224"/>
      <c r="G9" s="224">
        <f>I9-H9-AL9</f>
        <v>14</v>
      </c>
      <c r="H9" s="224">
        <v>140</v>
      </c>
      <c r="I9" s="224">
        <f>P9+S9+V9+Y9+AB9+AE9+AH9+AK9+M9</f>
        <v>154</v>
      </c>
      <c r="J9" s="224"/>
      <c r="K9" s="224"/>
      <c r="L9" s="164"/>
      <c r="M9" s="221"/>
      <c r="N9" s="223">
        <v>2</v>
      </c>
      <c r="O9" s="50"/>
      <c r="P9" s="171">
        <f t="shared" ref="P9:P35" si="0">$N$6*N9</f>
        <v>34</v>
      </c>
      <c r="Q9" s="223">
        <v>2</v>
      </c>
      <c r="R9" s="50"/>
      <c r="S9" s="171">
        <f>$Q$6*Q9</f>
        <v>46</v>
      </c>
      <c r="T9" s="51">
        <v>2</v>
      </c>
      <c r="U9" s="52"/>
      <c r="V9" s="171">
        <f>$T$6*T9</f>
        <v>32</v>
      </c>
      <c r="W9" s="53">
        <v>2</v>
      </c>
      <c r="X9" s="52"/>
      <c r="Y9" s="171">
        <f>$W$6*W9</f>
        <v>42</v>
      </c>
      <c r="Z9" s="51">
        <v>0</v>
      </c>
      <c r="AA9" s="52"/>
      <c r="AB9" s="54">
        <f>$Z$6*Z9</f>
        <v>0</v>
      </c>
      <c r="AC9" s="53">
        <v>0</v>
      </c>
      <c r="AD9" s="52"/>
      <c r="AE9" s="55">
        <f>$AC$6*AC9</f>
        <v>0</v>
      </c>
      <c r="AF9" s="51">
        <v>0</v>
      </c>
      <c r="AG9" s="52"/>
      <c r="AH9" s="54">
        <f>$AF$6*AF9</f>
        <v>0</v>
      </c>
      <c r="AI9" s="53">
        <v>0</v>
      </c>
      <c r="AJ9" s="56"/>
      <c r="AK9" s="54">
        <f>$AI$6*AI9</f>
        <v>0</v>
      </c>
    </row>
    <row r="10" spans="2:42" ht="25.5" customHeight="1" x14ac:dyDescent="0.2">
      <c r="B10" s="58" t="s">
        <v>91</v>
      </c>
      <c r="C10" s="59" t="s">
        <v>82</v>
      </c>
      <c r="D10" s="60" t="s">
        <v>156</v>
      </c>
      <c r="E10" s="60"/>
      <c r="F10" s="60"/>
      <c r="G10" s="224">
        <f t="shared" ref="G10:G13" si="1">I10-H10-AL10</f>
        <v>14</v>
      </c>
      <c r="H10" s="224">
        <v>140</v>
      </c>
      <c r="I10" s="224">
        <f t="shared" ref="I10:I35" si="2">P10+S10+V10+Y10+AB10+AE10+AH10+AK10+M10</f>
        <v>154</v>
      </c>
      <c r="J10" s="60"/>
      <c r="K10" s="60"/>
      <c r="L10" s="165"/>
      <c r="M10" s="62"/>
      <c r="N10" s="62">
        <v>2</v>
      </c>
      <c r="O10" s="50" t="s">
        <v>14</v>
      </c>
      <c r="P10" s="171">
        <f t="shared" si="0"/>
        <v>34</v>
      </c>
      <c r="Q10" s="62">
        <v>2</v>
      </c>
      <c r="R10" s="50" t="s">
        <v>14</v>
      </c>
      <c r="S10" s="171">
        <f t="shared" ref="S10:S35" si="3">$Q$6*Q10</f>
        <v>46</v>
      </c>
      <c r="T10" s="63">
        <v>2</v>
      </c>
      <c r="U10" s="64"/>
      <c r="V10" s="171">
        <f t="shared" ref="V10:V35" si="4">$T$6*T10</f>
        <v>32</v>
      </c>
      <c r="W10" s="65">
        <v>2</v>
      </c>
      <c r="X10" s="64"/>
      <c r="Y10" s="171">
        <f t="shared" ref="Y10:Y35" si="5">$W$6*W10</f>
        <v>42</v>
      </c>
      <c r="Z10" s="63"/>
      <c r="AA10" s="64"/>
      <c r="AB10" s="54">
        <f t="shared" ref="AB10:AB35" si="6">$Z$6*Z10</f>
        <v>0</v>
      </c>
      <c r="AC10" s="65"/>
      <c r="AD10" s="64"/>
      <c r="AE10" s="55">
        <f t="shared" ref="AE10:AE35" si="7">$AC$6*AC10</f>
        <v>0</v>
      </c>
      <c r="AF10" s="63"/>
      <c r="AG10" s="64"/>
      <c r="AH10" s="54">
        <f t="shared" ref="AH10:AH35" si="8">$AF$6*AF10</f>
        <v>0</v>
      </c>
      <c r="AI10" s="65"/>
      <c r="AJ10" s="34"/>
      <c r="AK10" s="54">
        <f t="shared" ref="AK10:AK35" si="9">$AI$6*AI10</f>
        <v>0</v>
      </c>
    </row>
    <row r="11" spans="2:42" ht="25.5" customHeight="1" x14ac:dyDescent="0.2">
      <c r="B11" s="58" t="s">
        <v>92</v>
      </c>
      <c r="C11" s="59" t="s">
        <v>128</v>
      </c>
      <c r="D11" s="60"/>
      <c r="E11" s="60"/>
      <c r="F11" s="60"/>
      <c r="G11" s="235"/>
      <c r="H11" s="224">
        <v>70</v>
      </c>
      <c r="I11" s="224">
        <f t="shared" si="2"/>
        <v>80</v>
      </c>
      <c r="J11" s="60"/>
      <c r="K11" s="60"/>
      <c r="L11" s="165"/>
      <c r="M11" s="62"/>
      <c r="N11" s="62">
        <v>2</v>
      </c>
      <c r="O11" s="67"/>
      <c r="P11" s="171">
        <f t="shared" si="0"/>
        <v>34</v>
      </c>
      <c r="Q11" s="62">
        <v>2</v>
      </c>
      <c r="R11" s="67"/>
      <c r="S11" s="171">
        <f t="shared" si="3"/>
        <v>46</v>
      </c>
      <c r="T11" s="63">
        <v>0</v>
      </c>
      <c r="U11" s="64"/>
      <c r="V11" s="171">
        <f t="shared" si="4"/>
        <v>0</v>
      </c>
      <c r="W11" s="65">
        <v>0</v>
      </c>
      <c r="X11" s="64"/>
      <c r="Y11" s="171">
        <f t="shared" si="5"/>
        <v>0</v>
      </c>
      <c r="Z11" s="63"/>
      <c r="AA11" s="64"/>
      <c r="AB11" s="54">
        <f t="shared" si="6"/>
        <v>0</v>
      </c>
      <c r="AC11" s="65"/>
      <c r="AD11" s="64"/>
      <c r="AE11" s="55">
        <f t="shared" si="7"/>
        <v>0</v>
      </c>
      <c r="AF11" s="63"/>
      <c r="AG11" s="64"/>
      <c r="AH11" s="54">
        <f t="shared" si="8"/>
        <v>0</v>
      </c>
      <c r="AI11" s="65"/>
      <c r="AJ11" s="34"/>
      <c r="AK11" s="54">
        <f t="shared" si="9"/>
        <v>0</v>
      </c>
    </row>
    <row r="12" spans="2:42" ht="25.5" customHeight="1" x14ac:dyDescent="0.2">
      <c r="B12" s="58" t="s">
        <v>93</v>
      </c>
      <c r="C12" s="59" t="s">
        <v>179</v>
      </c>
      <c r="D12" s="60" t="s">
        <v>156</v>
      </c>
      <c r="E12" s="60"/>
      <c r="F12" s="60"/>
      <c r="G12" s="235">
        <f t="shared" si="1"/>
        <v>168</v>
      </c>
      <c r="H12" s="224">
        <v>140</v>
      </c>
      <c r="I12" s="224">
        <f t="shared" si="2"/>
        <v>308</v>
      </c>
      <c r="J12" s="60"/>
      <c r="K12" s="60"/>
      <c r="L12" s="165"/>
      <c r="M12" s="62"/>
      <c r="N12" s="118">
        <v>4</v>
      </c>
      <c r="O12" s="101" t="s">
        <v>14</v>
      </c>
      <c r="P12" s="217">
        <f t="shared" si="0"/>
        <v>68</v>
      </c>
      <c r="Q12" s="118">
        <v>4</v>
      </c>
      <c r="R12" s="101" t="s">
        <v>14</v>
      </c>
      <c r="S12" s="217">
        <f t="shared" si="3"/>
        <v>92</v>
      </c>
      <c r="T12" s="203">
        <v>4</v>
      </c>
      <c r="U12" s="173"/>
      <c r="V12" s="174">
        <f t="shared" si="4"/>
        <v>64</v>
      </c>
      <c r="W12" s="172">
        <v>4</v>
      </c>
      <c r="X12" s="173"/>
      <c r="Y12" s="174">
        <f t="shared" si="5"/>
        <v>84</v>
      </c>
      <c r="Z12" s="69"/>
      <c r="AA12" s="70"/>
      <c r="AB12" s="54">
        <f t="shared" si="6"/>
        <v>0</v>
      </c>
      <c r="AC12" s="71"/>
      <c r="AD12" s="70"/>
      <c r="AE12" s="55">
        <f t="shared" si="7"/>
        <v>0</v>
      </c>
      <c r="AF12" s="69"/>
      <c r="AG12" s="70"/>
      <c r="AH12" s="54">
        <f t="shared" si="8"/>
        <v>0</v>
      </c>
      <c r="AI12" s="71"/>
      <c r="AJ12" s="73"/>
      <c r="AK12" s="54">
        <f t="shared" si="9"/>
        <v>0</v>
      </c>
    </row>
    <row r="13" spans="2:42" ht="25.5" customHeight="1" x14ac:dyDescent="0.2">
      <c r="B13" s="58" t="s">
        <v>94</v>
      </c>
      <c r="C13" s="59" t="s">
        <v>220</v>
      </c>
      <c r="D13" s="60" t="s">
        <v>156</v>
      </c>
      <c r="E13" s="60"/>
      <c r="F13" s="60"/>
      <c r="G13" s="235">
        <f t="shared" si="1"/>
        <v>49</v>
      </c>
      <c r="H13" s="224">
        <v>105</v>
      </c>
      <c r="I13" s="224">
        <f t="shared" si="2"/>
        <v>154</v>
      </c>
      <c r="J13" s="60"/>
      <c r="K13" s="60"/>
      <c r="L13" s="165"/>
      <c r="M13" s="62"/>
      <c r="N13" s="74">
        <v>2</v>
      </c>
      <c r="O13" s="75" t="s">
        <v>14</v>
      </c>
      <c r="P13" s="171">
        <f t="shared" si="0"/>
        <v>34</v>
      </c>
      <c r="Q13" s="74">
        <v>2</v>
      </c>
      <c r="R13" s="75" t="s">
        <v>14</v>
      </c>
      <c r="S13" s="171">
        <f t="shared" si="3"/>
        <v>46</v>
      </c>
      <c r="T13" s="76">
        <v>2</v>
      </c>
      <c r="U13" s="77"/>
      <c r="V13" s="171">
        <f t="shared" si="4"/>
        <v>32</v>
      </c>
      <c r="W13" s="175">
        <f>W48</f>
        <v>2</v>
      </c>
      <c r="X13" s="176"/>
      <c r="Y13" s="174">
        <f t="shared" si="5"/>
        <v>42</v>
      </c>
      <c r="Z13" s="76">
        <v>0</v>
      </c>
      <c r="AA13" s="77"/>
      <c r="AB13" s="54">
        <f t="shared" si="6"/>
        <v>0</v>
      </c>
      <c r="AC13" s="78"/>
      <c r="AD13" s="77"/>
      <c r="AE13" s="55">
        <f t="shared" si="7"/>
        <v>0</v>
      </c>
      <c r="AF13" s="76"/>
      <c r="AG13" s="77"/>
      <c r="AH13" s="54">
        <f t="shared" si="8"/>
        <v>0</v>
      </c>
      <c r="AI13" s="78"/>
      <c r="AJ13" s="80"/>
      <c r="AK13" s="54">
        <f t="shared" si="9"/>
        <v>0</v>
      </c>
    </row>
    <row r="14" spans="2:42" ht="25.5" customHeight="1" x14ac:dyDescent="0.2">
      <c r="B14" s="58" t="s">
        <v>95</v>
      </c>
      <c r="C14" s="59" t="s">
        <v>83</v>
      </c>
      <c r="D14" s="60"/>
      <c r="E14" s="60"/>
      <c r="F14" s="60"/>
      <c r="G14" s="235"/>
      <c r="H14" s="224">
        <v>70</v>
      </c>
      <c r="I14" s="224">
        <f t="shared" si="2"/>
        <v>80</v>
      </c>
      <c r="J14" s="60"/>
      <c r="K14" s="60"/>
      <c r="L14" s="165"/>
      <c r="M14" s="62"/>
      <c r="N14" s="62">
        <v>2</v>
      </c>
      <c r="O14" s="50" t="s">
        <v>14</v>
      </c>
      <c r="P14" s="171">
        <f t="shared" si="0"/>
        <v>34</v>
      </c>
      <c r="Q14" s="62">
        <v>2</v>
      </c>
      <c r="R14" s="50" t="s">
        <v>14</v>
      </c>
      <c r="S14" s="171">
        <f t="shared" si="3"/>
        <v>46</v>
      </c>
      <c r="T14" s="63"/>
      <c r="U14" s="64"/>
      <c r="V14" s="171">
        <f t="shared" si="4"/>
        <v>0</v>
      </c>
      <c r="W14" s="65"/>
      <c r="X14" s="64"/>
      <c r="Y14" s="171">
        <f t="shared" si="5"/>
        <v>0</v>
      </c>
      <c r="Z14" s="63"/>
      <c r="AA14" s="64"/>
      <c r="AB14" s="54">
        <f t="shared" si="6"/>
        <v>0</v>
      </c>
      <c r="AC14" s="65"/>
      <c r="AD14" s="64"/>
      <c r="AE14" s="55">
        <f t="shared" si="7"/>
        <v>0</v>
      </c>
      <c r="AF14" s="63"/>
      <c r="AG14" s="64"/>
      <c r="AH14" s="54">
        <f t="shared" si="8"/>
        <v>0</v>
      </c>
      <c r="AI14" s="65"/>
      <c r="AJ14" s="34"/>
      <c r="AK14" s="54">
        <f t="shared" si="9"/>
        <v>0</v>
      </c>
    </row>
    <row r="15" spans="2:42" ht="25.5" customHeight="1" x14ac:dyDescent="0.2">
      <c r="B15" s="58" t="s">
        <v>96</v>
      </c>
      <c r="C15" s="59" t="s">
        <v>109</v>
      </c>
      <c r="D15" s="60"/>
      <c r="E15" s="60"/>
      <c r="F15" s="60"/>
      <c r="G15" s="60"/>
      <c r="H15" s="224"/>
      <c r="I15" s="224"/>
      <c r="J15" s="60"/>
      <c r="K15" s="60"/>
      <c r="L15" s="165"/>
      <c r="M15" s="62"/>
      <c r="N15" s="62"/>
      <c r="O15" s="67" t="s">
        <v>14</v>
      </c>
      <c r="P15" s="171">
        <f t="shared" si="0"/>
        <v>0</v>
      </c>
      <c r="Q15" s="62"/>
      <c r="R15" s="67" t="s">
        <v>14</v>
      </c>
      <c r="S15" s="171">
        <f t="shared" si="3"/>
        <v>0</v>
      </c>
      <c r="T15" s="63"/>
      <c r="U15" s="64"/>
      <c r="V15" s="171">
        <f t="shared" si="4"/>
        <v>0</v>
      </c>
      <c r="W15" s="65"/>
      <c r="X15" s="64"/>
      <c r="Y15" s="171">
        <f t="shared" si="5"/>
        <v>0</v>
      </c>
      <c r="Z15" s="65"/>
      <c r="AA15" s="64"/>
      <c r="AB15" s="54">
        <f t="shared" si="6"/>
        <v>0</v>
      </c>
      <c r="AC15" s="65"/>
      <c r="AD15" s="64"/>
      <c r="AE15" s="55">
        <f t="shared" si="7"/>
        <v>0</v>
      </c>
      <c r="AF15" s="63"/>
      <c r="AG15" s="64"/>
      <c r="AH15" s="54">
        <f t="shared" si="8"/>
        <v>0</v>
      </c>
      <c r="AI15" s="65"/>
      <c r="AJ15" s="34"/>
      <c r="AK15" s="54">
        <f t="shared" si="9"/>
        <v>0</v>
      </c>
    </row>
    <row r="16" spans="2:42" ht="25.5" customHeight="1" x14ac:dyDescent="0.2">
      <c r="B16" s="58"/>
      <c r="C16" s="81" t="s">
        <v>162</v>
      </c>
      <c r="D16" s="82"/>
      <c r="E16" s="60"/>
      <c r="F16" s="60"/>
      <c r="G16" s="235"/>
      <c r="H16" s="224">
        <v>45</v>
      </c>
      <c r="I16" s="224">
        <f t="shared" si="2"/>
        <v>45</v>
      </c>
      <c r="J16" s="60"/>
      <c r="K16" s="60"/>
      <c r="L16" s="165"/>
      <c r="M16" s="62">
        <v>3</v>
      </c>
      <c r="N16" s="62"/>
      <c r="O16" s="67"/>
      <c r="P16" s="171">
        <f t="shared" si="0"/>
        <v>0</v>
      </c>
      <c r="Q16" s="62"/>
      <c r="R16" s="67"/>
      <c r="S16" s="171">
        <f t="shared" si="3"/>
        <v>0</v>
      </c>
      <c r="T16" s="63"/>
      <c r="U16" s="64"/>
      <c r="V16" s="217">
        <f t="shared" si="4"/>
        <v>0</v>
      </c>
      <c r="W16" s="204">
        <v>2</v>
      </c>
      <c r="X16" s="182"/>
      <c r="Y16" s="174">
        <f t="shared" si="5"/>
        <v>42</v>
      </c>
      <c r="Z16" s="65"/>
      <c r="AA16" s="64"/>
      <c r="AB16" s="54">
        <f t="shared" si="6"/>
        <v>0</v>
      </c>
      <c r="AC16" s="65"/>
      <c r="AD16" s="64"/>
      <c r="AE16" s="55">
        <f t="shared" si="7"/>
        <v>0</v>
      </c>
      <c r="AF16" s="63"/>
      <c r="AG16" s="64"/>
      <c r="AH16" s="54">
        <f t="shared" si="8"/>
        <v>0</v>
      </c>
      <c r="AI16" s="65"/>
      <c r="AJ16" s="34"/>
      <c r="AK16" s="54">
        <f t="shared" si="9"/>
        <v>0</v>
      </c>
    </row>
    <row r="17" spans="2:40" ht="25.5" customHeight="1" x14ac:dyDescent="0.2">
      <c r="B17" s="58"/>
      <c r="C17" s="81" t="s">
        <v>136</v>
      </c>
      <c r="D17" s="60"/>
      <c r="E17" s="60"/>
      <c r="F17" s="60"/>
      <c r="G17" s="292">
        <f t="shared" ref="G17:G18" si="10">I17-H17-AL17</f>
        <v>9</v>
      </c>
      <c r="H17" s="224">
        <v>25</v>
      </c>
      <c r="I17" s="224">
        <f t="shared" si="2"/>
        <v>34</v>
      </c>
      <c r="J17" s="60"/>
      <c r="K17" s="60"/>
      <c r="L17" s="165"/>
      <c r="M17" s="62"/>
      <c r="N17" s="324">
        <v>2</v>
      </c>
      <c r="O17" s="325"/>
      <c r="P17" s="174">
        <f t="shared" si="0"/>
        <v>34</v>
      </c>
      <c r="Q17" s="198"/>
      <c r="R17" s="199"/>
      <c r="S17" s="185">
        <f t="shared" si="3"/>
        <v>0</v>
      </c>
      <c r="T17" s="63"/>
      <c r="U17" s="64"/>
      <c r="V17" s="171">
        <f t="shared" si="4"/>
        <v>0</v>
      </c>
      <c r="W17" s="65"/>
      <c r="X17" s="64"/>
      <c r="Y17" s="217">
        <f t="shared" si="5"/>
        <v>0</v>
      </c>
      <c r="Z17" s="63"/>
      <c r="AA17" s="64"/>
      <c r="AB17" s="54">
        <f t="shared" si="6"/>
        <v>0</v>
      </c>
      <c r="AC17" s="65"/>
      <c r="AD17" s="64"/>
      <c r="AE17" s="55">
        <f t="shared" si="7"/>
        <v>0</v>
      </c>
      <c r="AF17" s="63"/>
      <c r="AG17" s="64"/>
      <c r="AH17" s="54">
        <f t="shared" si="8"/>
        <v>0</v>
      </c>
      <c r="AI17" s="65"/>
      <c r="AJ17" s="34"/>
      <c r="AK17" s="54">
        <f t="shared" si="9"/>
        <v>0</v>
      </c>
    </row>
    <row r="18" spans="2:40" ht="25.5" customHeight="1" x14ac:dyDescent="0.2">
      <c r="B18" s="83" t="s">
        <v>163</v>
      </c>
      <c r="C18" s="59" t="s">
        <v>222</v>
      </c>
      <c r="D18" s="60" t="s">
        <v>156</v>
      </c>
      <c r="E18" s="60"/>
      <c r="F18" s="60"/>
      <c r="G18" s="292">
        <f t="shared" si="10"/>
        <v>61</v>
      </c>
      <c r="H18" s="224">
        <v>210</v>
      </c>
      <c r="I18" s="224">
        <f t="shared" si="2"/>
        <v>271</v>
      </c>
      <c r="J18" s="60"/>
      <c r="K18" s="60"/>
      <c r="L18" s="165"/>
      <c r="M18" s="222"/>
      <c r="N18" s="198">
        <v>4</v>
      </c>
      <c r="O18" s="199"/>
      <c r="P18" s="185">
        <f t="shared" si="0"/>
        <v>68</v>
      </c>
      <c r="Q18" s="198">
        <v>4</v>
      </c>
      <c r="R18" s="199" t="s">
        <v>14</v>
      </c>
      <c r="S18" s="185">
        <f t="shared" si="3"/>
        <v>92</v>
      </c>
      <c r="T18" s="183">
        <v>3</v>
      </c>
      <c r="U18" s="184"/>
      <c r="V18" s="185">
        <f t="shared" si="4"/>
        <v>48</v>
      </c>
      <c r="W18" s="204">
        <v>3</v>
      </c>
      <c r="X18" s="182"/>
      <c r="Y18" s="174">
        <f t="shared" si="5"/>
        <v>63</v>
      </c>
      <c r="Z18" s="183"/>
      <c r="AA18" s="184"/>
      <c r="AB18" s="201">
        <f t="shared" si="6"/>
        <v>0</v>
      </c>
      <c r="AC18" s="200"/>
      <c r="AD18" s="184"/>
      <c r="AE18" s="202">
        <f t="shared" si="7"/>
        <v>0</v>
      </c>
      <c r="AF18" s="63"/>
      <c r="AG18" s="64"/>
      <c r="AH18" s="54">
        <f t="shared" si="8"/>
        <v>0</v>
      </c>
      <c r="AI18" s="65"/>
      <c r="AJ18" s="34"/>
      <c r="AK18" s="54">
        <f t="shared" si="9"/>
        <v>0</v>
      </c>
    </row>
    <row r="19" spans="2:40" ht="25.5" hidden="1" customHeight="1" x14ac:dyDescent="0.2">
      <c r="B19" s="83"/>
      <c r="C19" s="81"/>
      <c r="D19" s="60"/>
      <c r="E19" s="60"/>
      <c r="F19" s="60"/>
      <c r="G19" s="235"/>
      <c r="H19" s="224"/>
      <c r="I19" s="224">
        <f t="shared" si="2"/>
        <v>0</v>
      </c>
      <c r="J19" s="60"/>
      <c r="K19" s="60"/>
      <c r="L19" s="165"/>
      <c r="M19" s="62"/>
      <c r="N19" s="62"/>
      <c r="O19" s="67"/>
      <c r="P19" s="171">
        <f t="shared" si="0"/>
        <v>0</v>
      </c>
      <c r="Q19" s="62"/>
      <c r="R19" s="67"/>
      <c r="S19" s="171">
        <f t="shared" si="3"/>
        <v>0</v>
      </c>
      <c r="T19" s="65"/>
      <c r="U19" s="64"/>
      <c r="V19" s="171">
        <f t="shared" si="4"/>
        <v>0</v>
      </c>
      <c r="W19" s="65"/>
      <c r="X19" s="64"/>
      <c r="Y19" s="171">
        <f t="shared" si="5"/>
        <v>0</v>
      </c>
      <c r="Z19" s="69"/>
      <c r="AA19" s="70"/>
      <c r="AB19" s="54">
        <f t="shared" si="6"/>
        <v>0</v>
      </c>
      <c r="AC19" s="71"/>
      <c r="AD19" s="70"/>
      <c r="AE19" s="55">
        <f t="shared" si="7"/>
        <v>0</v>
      </c>
      <c r="AF19" s="69"/>
      <c r="AG19" s="70"/>
      <c r="AH19" s="54">
        <f t="shared" si="8"/>
        <v>0</v>
      </c>
      <c r="AI19" s="71"/>
      <c r="AJ19" s="73"/>
      <c r="AK19" s="54">
        <f t="shared" si="9"/>
        <v>0</v>
      </c>
    </row>
    <row r="20" spans="2:40" ht="25.5" hidden="1" customHeight="1" x14ac:dyDescent="0.2">
      <c r="B20" s="83"/>
      <c r="C20" s="81"/>
      <c r="D20" s="60"/>
      <c r="E20" s="60"/>
      <c r="F20" s="60"/>
      <c r="G20" s="235"/>
      <c r="H20" s="224"/>
      <c r="I20" s="224">
        <f t="shared" si="2"/>
        <v>0</v>
      </c>
      <c r="J20" s="60"/>
      <c r="K20" s="60"/>
      <c r="L20" s="165"/>
      <c r="M20" s="62"/>
      <c r="N20" s="49"/>
      <c r="O20" s="68"/>
      <c r="P20" s="171">
        <f t="shared" si="0"/>
        <v>0</v>
      </c>
      <c r="Q20" s="49"/>
      <c r="R20" s="68"/>
      <c r="S20" s="171">
        <f t="shared" si="3"/>
        <v>0</v>
      </c>
      <c r="T20" s="71"/>
      <c r="U20" s="70"/>
      <c r="V20" s="171">
        <f t="shared" si="4"/>
        <v>0</v>
      </c>
      <c r="W20" s="71"/>
      <c r="X20" s="70"/>
      <c r="Y20" s="171">
        <f t="shared" si="5"/>
        <v>0</v>
      </c>
      <c r="Z20" s="69"/>
      <c r="AA20" s="70"/>
      <c r="AB20" s="54">
        <f t="shared" si="6"/>
        <v>0</v>
      </c>
      <c r="AC20" s="71"/>
      <c r="AD20" s="70"/>
      <c r="AE20" s="55">
        <f t="shared" si="7"/>
        <v>0</v>
      </c>
      <c r="AF20" s="69"/>
      <c r="AG20" s="70"/>
      <c r="AH20" s="54">
        <f t="shared" si="8"/>
        <v>0</v>
      </c>
      <c r="AI20" s="71"/>
      <c r="AJ20" s="73"/>
      <c r="AK20" s="54">
        <f t="shared" si="9"/>
        <v>0</v>
      </c>
    </row>
    <row r="21" spans="2:40" ht="25.5" customHeight="1" x14ac:dyDescent="0.2">
      <c r="B21" s="83" t="s">
        <v>97</v>
      </c>
      <c r="C21" s="59" t="s">
        <v>137</v>
      </c>
      <c r="D21" s="60"/>
      <c r="E21" s="60"/>
      <c r="F21" s="60"/>
      <c r="G21" s="235"/>
      <c r="H21" s="224"/>
      <c r="I21" s="224">
        <f t="shared" si="2"/>
        <v>0</v>
      </c>
      <c r="J21" s="60"/>
      <c r="K21" s="60"/>
      <c r="L21" s="165"/>
      <c r="M21" s="62"/>
      <c r="N21" s="49"/>
      <c r="O21" s="68"/>
      <c r="P21" s="171">
        <f t="shared" si="0"/>
        <v>0</v>
      </c>
      <c r="Q21" s="49"/>
      <c r="R21" s="68"/>
      <c r="S21" s="171">
        <f t="shared" si="3"/>
        <v>0</v>
      </c>
      <c r="T21" s="69"/>
      <c r="U21" s="70"/>
      <c r="V21" s="171">
        <f t="shared" si="4"/>
        <v>0</v>
      </c>
      <c r="W21" s="71"/>
      <c r="X21" s="70"/>
      <c r="Y21" s="171">
        <f t="shared" si="5"/>
        <v>0</v>
      </c>
      <c r="Z21" s="69"/>
      <c r="AA21" s="70"/>
      <c r="AB21" s="54">
        <f t="shared" si="6"/>
        <v>0</v>
      </c>
      <c r="AC21" s="71"/>
      <c r="AD21" s="70"/>
      <c r="AE21" s="55">
        <f t="shared" si="7"/>
        <v>0</v>
      </c>
      <c r="AF21" s="69"/>
      <c r="AG21" s="70"/>
      <c r="AH21" s="54">
        <f t="shared" si="8"/>
        <v>0</v>
      </c>
      <c r="AI21" s="71"/>
      <c r="AJ21" s="73"/>
      <c r="AK21" s="54">
        <f t="shared" si="9"/>
        <v>0</v>
      </c>
    </row>
    <row r="22" spans="2:40" ht="25.5" customHeight="1" x14ac:dyDescent="0.2">
      <c r="B22" s="83"/>
      <c r="C22" s="81" t="s">
        <v>134</v>
      </c>
      <c r="D22" s="60"/>
      <c r="E22" s="60"/>
      <c r="F22" s="60"/>
      <c r="G22" s="235"/>
      <c r="H22" s="224">
        <v>95</v>
      </c>
      <c r="I22" s="224">
        <f t="shared" si="2"/>
        <v>97</v>
      </c>
      <c r="J22" s="60"/>
      <c r="K22" s="60"/>
      <c r="L22" s="165"/>
      <c r="M22" s="62"/>
      <c r="N22" s="49">
        <v>3</v>
      </c>
      <c r="O22" s="68"/>
      <c r="P22" s="171">
        <f t="shared" si="0"/>
        <v>51</v>
      </c>
      <c r="Q22" s="49">
        <v>2</v>
      </c>
      <c r="R22" s="68"/>
      <c r="S22" s="171">
        <f t="shared" si="3"/>
        <v>46</v>
      </c>
      <c r="T22" s="69"/>
      <c r="U22" s="70"/>
      <c r="V22" s="171">
        <f t="shared" si="4"/>
        <v>0</v>
      </c>
      <c r="W22" s="71"/>
      <c r="X22" s="70"/>
      <c r="Y22" s="171">
        <f t="shared" si="5"/>
        <v>0</v>
      </c>
      <c r="Z22" s="69"/>
      <c r="AA22" s="70"/>
      <c r="AB22" s="54">
        <f t="shared" si="6"/>
        <v>0</v>
      </c>
      <c r="AC22" s="71"/>
      <c r="AD22" s="70"/>
      <c r="AE22" s="55">
        <f t="shared" si="7"/>
        <v>0</v>
      </c>
      <c r="AF22" s="69"/>
      <c r="AG22" s="70"/>
      <c r="AH22" s="54">
        <f t="shared" si="8"/>
        <v>0</v>
      </c>
      <c r="AI22" s="71"/>
      <c r="AJ22" s="73"/>
      <c r="AK22" s="54">
        <f t="shared" si="9"/>
        <v>0</v>
      </c>
      <c r="AN22" s="23" t="s">
        <v>149</v>
      </c>
    </row>
    <row r="23" spans="2:40" ht="25.5" customHeight="1" x14ac:dyDescent="0.2">
      <c r="B23" s="83"/>
      <c r="C23" s="81" t="s">
        <v>135</v>
      </c>
      <c r="D23" s="60"/>
      <c r="E23" s="60"/>
      <c r="F23" s="60"/>
      <c r="G23" s="235"/>
      <c r="H23" s="224">
        <v>45</v>
      </c>
      <c r="I23" s="224">
        <f t="shared" si="2"/>
        <v>45</v>
      </c>
      <c r="J23" s="60"/>
      <c r="K23" s="60"/>
      <c r="L23" s="165"/>
      <c r="M23" s="62">
        <v>13</v>
      </c>
      <c r="N23" s="49"/>
      <c r="O23" s="68"/>
      <c r="P23" s="171">
        <f t="shared" si="0"/>
        <v>0</v>
      </c>
      <c r="Q23" s="49"/>
      <c r="R23" s="68"/>
      <c r="S23" s="171">
        <f t="shared" si="3"/>
        <v>0</v>
      </c>
      <c r="T23" s="203">
        <v>2</v>
      </c>
      <c r="U23" s="173"/>
      <c r="V23" s="174">
        <f t="shared" si="4"/>
        <v>32</v>
      </c>
      <c r="W23" s="71"/>
      <c r="X23" s="70"/>
      <c r="Y23" s="171">
        <f t="shared" si="5"/>
        <v>0</v>
      </c>
      <c r="Z23" s="69"/>
      <c r="AA23" s="70"/>
      <c r="AB23" s="54">
        <f t="shared" si="6"/>
        <v>0</v>
      </c>
      <c r="AC23" s="71"/>
      <c r="AD23" s="70"/>
      <c r="AE23" s="55">
        <f t="shared" si="7"/>
        <v>0</v>
      </c>
      <c r="AF23" s="69"/>
      <c r="AG23" s="70"/>
      <c r="AH23" s="54">
        <f t="shared" si="8"/>
        <v>0</v>
      </c>
      <c r="AI23" s="71"/>
      <c r="AJ23" s="73"/>
      <c r="AK23" s="54">
        <f t="shared" si="9"/>
        <v>0</v>
      </c>
    </row>
    <row r="24" spans="2:40" ht="25.5" customHeight="1" x14ac:dyDescent="0.2">
      <c r="B24" s="83" t="s">
        <v>98</v>
      </c>
      <c r="C24" s="59" t="s">
        <v>144</v>
      </c>
      <c r="D24" s="60"/>
      <c r="E24" s="60"/>
      <c r="F24" s="60"/>
      <c r="G24" s="235"/>
      <c r="H24" s="224">
        <v>88</v>
      </c>
      <c r="I24" s="224">
        <f t="shared" si="2"/>
        <v>88</v>
      </c>
      <c r="J24" s="60"/>
      <c r="K24" s="60"/>
      <c r="L24" s="165"/>
      <c r="M24" s="62">
        <v>8</v>
      </c>
      <c r="N24" s="49">
        <v>2</v>
      </c>
      <c r="O24" s="68"/>
      <c r="P24" s="171">
        <f t="shared" si="0"/>
        <v>34</v>
      </c>
      <c r="Q24" s="49">
        <v>2</v>
      </c>
      <c r="R24" s="68"/>
      <c r="S24" s="171">
        <f t="shared" si="3"/>
        <v>46</v>
      </c>
      <c r="T24" s="69"/>
      <c r="U24" s="70"/>
      <c r="V24" s="217">
        <f t="shared" si="4"/>
        <v>0</v>
      </c>
      <c r="W24" s="71"/>
      <c r="X24" s="70"/>
      <c r="Y24" s="171">
        <f t="shared" si="5"/>
        <v>0</v>
      </c>
      <c r="Z24" s="69"/>
      <c r="AA24" s="70"/>
      <c r="AB24" s="54">
        <f t="shared" si="6"/>
        <v>0</v>
      </c>
      <c r="AC24" s="71"/>
      <c r="AD24" s="70"/>
      <c r="AE24" s="55">
        <f t="shared" si="7"/>
        <v>0</v>
      </c>
      <c r="AF24" s="69"/>
      <c r="AG24" s="70"/>
      <c r="AH24" s="54">
        <f t="shared" si="8"/>
        <v>0</v>
      </c>
      <c r="AI24" s="71"/>
      <c r="AJ24" s="73"/>
      <c r="AK24" s="54">
        <f t="shared" si="9"/>
        <v>0</v>
      </c>
    </row>
    <row r="25" spans="2:40" ht="25.5" customHeight="1" x14ac:dyDescent="0.2">
      <c r="B25" s="83" t="s">
        <v>133</v>
      </c>
      <c r="C25" s="59" t="s">
        <v>221</v>
      </c>
      <c r="D25" s="60"/>
      <c r="E25" s="60"/>
      <c r="F25" s="60"/>
      <c r="G25" s="292">
        <f t="shared" ref="G25" si="11">I25-H25-AL25</f>
        <v>63</v>
      </c>
      <c r="H25" s="224">
        <v>210</v>
      </c>
      <c r="I25" s="224">
        <f t="shared" si="2"/>
        <v>273</v>
      </c>
      <c r="J25" s="60"/>
      <c r="K25" s="60"/>
      <c r="L25" s="165"/>
      <c r="M25" s="62">
        <v>18</v>
      </c>
      <c r="N25" s="49">
        <v>4</v>
      </c>
      <c r="O25" s="68"/>
      <c r="P25" s="171">
        <f t="shared" si="0"/>
        <v>68</v>
      </c>
      <c r="Q25" s="49">
        <v>4</v>
      </c>
      <c r="R25" s="68"/>
      <c r="S25" s="171">
        <f t="shared" si="3"/>
        <v>92</v>
      </c>
      <c r="T25" s="69">
        <v>2</v>
      </c>
      <c r="U25" s="70"/>
      <c r="V25" s="217">
        <f t="shared" si="4"/>
        <v>32</v>
      </c>
      <c r="W25" s="172">
        <v>3</v>
      </c>
      <c r="X25" s="173"/>
      <c r="Y25" s="174">
        <f t="shared" si="5"/>
        <v>63</v>
      </c>
      <c r="Z25" s="69"/>
      <c r="AA25" s="70"/>
      <c r="AB25" s="54">
        <f t="shared" si="6"/>
        <v>0</v>
      </c>
      <c r="AC25" s="71"/>
      <c r="AD25" s="70"/>
      <c r="AE25" s="55">
        <f t="shared" si="7"/>
        <v>0</v>
      </c>
      <c r="AF25" s="69"/>
      <c r="AG25" s="70"/>
      <c r="AH25" s="54">
        <f t="shared" si="8"/>
        <v>0</v>
      </c>
      <c r="AI25" s="71"/>
      <c r="AJ25" s="73"/>
      <c r="AK25" s="54">
        <f t="shared" si="9"/>
        <v>0</v>
      </c>
    </row>
    <row r="26" spans="2:40" ht="25.5" customHeight="1" x14ac:dyDescent="0.2">
      <c r="B26" s="83" t="s">
        <v>99</v>
      </c>
      <c r="C26" s="216" t="s">
        <v>150</v>
      </c>
      <c r="D26" s="60"/>
      <c r="E26" s="60"/>
      <c r="F26" s="60"/>
      <c r="G26" s="235"/>
      <c r="H26" s="224">
        <v>35</v>
      </c>
      <c r="I26" s="224">
        <f>P26+S26+V28+Y26+AB26+AE26+AH26+AK26+M26</f>
        <v>35</v>
      </c>
      <c r="J26" s="60"/>
      <c r="K26" s="60"/>
      <c r="L26" s="165"/>
      <c r="M26" s="62">
        <v>3</v>
      </c>
      <c r="N26" s="49"/>
      <c r="O26" s="68"/>
      <c r="P26" s="171"/>
      <c r="Q26" s="49"/>
      <c r="R26" s="68"/>
      <c r="S26" s="171"/>
      <c r="T26" s="69">
        <v>2</v>
      </c>
      <c r="U26" s="70"/>
      <c r="V26" s="217">
        <f t="shared" si="4"/>
        <v>32</v>
      </c>
      <c r="W26" s="71"/>
      <c r="X26" s="70"/>
      <c r="Y26" s="217">
        <f t="shared" si="5"/>
        <v>0</v>
      </c>
      <c r="Z26" s="69"/>
      <c r="AA26" s="70"/>
      <c r="AB26" s="54"/>
      <c r="AC26" s="71"/>
      <c r="AD26" s="70"/>
      <c r="AE26" s="55"/>
      <c r="AF26" s="69"/>
      <c r="AG26" s="70"/>
      <c r="AH26" s="54"/>
      <c r="AI26" s="71"/>
      <c r="AJ26" s="73"/>
      <c r="AK26" s="54"/>
    </row>
    <row r="27" spans="2:40" ht="24.75" customHeight="1" x14ac:dyDescent="0.2">
      <c r="B27" s="83" t="s">
        <v>100</v>
      </c>
      <c r="C27" s="59" t="s">
        <v>84</v>
      </c>
      <c r="D27" s="60"/>
      <c r="E27" s="60"/>
      <c r="F27" s="60"/>
      <c r="G27" s="235"/>
      <c r="H27" s="224">
        <v>122</v>
      </c>
      <c r="I27" s="224">
        <f t="shared" si="2"/>
        <v>123</v>
      </c>
      <c r="J27" s="60"/>
      <c r="K27" s="60"/>
      <c r="L27" s="165"/>
      <c r="M27" s="62">
        <v>3</v>
      </c>
      <c r="N27" s="49">
        <v>3</v>
      </c>
      <c r="O27" s="68" t="s">
        <v>14</v>
      </c>
      <c r="P27" s="171">
        <f t="shared" si="0"/>
        <v>51</v>
      </c>
      <c r="Q27" s="49">
        <v>3</v>
      </c>
      <c r="R27" s="68" t="s">
        <v>14</v>
      </c>
      <c r="S27" s="171">
        <f t="shared" si="3"/>
        <v>69</v>
      </c>
      <c r="T27" s="69"/>
      <c r="U27" s="70"/>
      <c r="V27" s="217">
        <f t="shared" si="4"/>
        <v>0</v>
      </c>
      <c r="W27" s="71"/>
      <c r="X27" s="70"/>
      <c r="Y27" s="217">
        <f t="shared" si="5"/>
        <v>0</v>
      </c>
      <c r="Z27" s="69"/>
      <c r="AA27" s="70"/>
      <c r="AB27" s="54">
        <f t="shared" si="6"/>
        <v>0</v>
      </c>
      <c r="AC27" s="71"/>
      <c r="AD27" s="70"/>
      <c r="AE27" s="55">
        <f t="shared" si="7"/>
        <v>0</v>
      </c>
      <c r="AF27" s="69"/>
      <c r="AG27" s="70"/>
      <c r="AH27" s="54">
        <f t="shared" si="8"/>
        <v>0</v>
      </c>
      <c r="AI27" s="71"/>
      <c r="AJ27" s="73"/>
      <c r="AK27" s="54">
        <f t="shared" si="9"/>
        <v>0</v>
      </c>
    </row>
    <row r="28" spans="2:40" ht="25.5" customHeight="1" x14ac:dyDescent="0.2">
      <c r="B28" s="83" t="s">
        <v>101</v>
      </c>
      <c r="C28" s="59" t="s">
        <v>178</v>
      </c>
      <c r="D28" s="60"/>
      <c r="E28" s="60"/>
      <c r="F28" s="60"/>
      <c r="G28" s="292">
        <f>(I28+I29)-H28-AL28</f>
        <v>18</v>
      </c>
      <c r="H28" s="224">
        <v>210</v>
      </c>
      <c r="I28" s="224">
        <f>P28+S28+V28+Y28</f>
        <v>154</v>
      </c>
      <c r="J28" s="60"/>
      <c r="K28" s="60"/>
      <c r="L28" s="165"/>
      <c r="M28" s="62"/>
      <c r="N28" s="62" t="s">
        <v>148</v>
      </c>
      <c r="O28" s="67">
        <v>2</v>
      </c>
      <c r="P28" s="171">
        <v>34</v>
      </c>
      <c r="Q28" s="62" t="s">
        <v>148</v>
      </c>
      <c r="R28" s="67"/>
      <c r="S28" s="171">
        <v>46</v>
      </c>
      <c r="T28" s="63" t="s">
        <v>148</v>
      </c>
      <c r="U28" s="64"/>
      <c r="V28" s="217">
        <v>32</v>
      </c>
      <c r="W28" s="65" t="s">
        <v>148</v>
      </c>
      <c r="X28" s="64"/>
      <c r="Y28" s="217">
        <v>42</v>
      </c>
      <c r="Z28" s="63"/>
      <c r="AA28" s="64"/>
      <c r="AB28" s="54">
        <f t="shared" si="6"/>
        <v>0</v>
      </c>
      <c r="AC28" s="65"/>
      <c r="AD28" s="64"/>
      <c r="AE28" s="55">
        <f t="shared" si="7"/>
        <v>0</v>
      </c>
      <c r="AF28" s="63"/>
      <c r="AG28" s="64"/>
      <c r="AH28" s="54">
        <f t="shared" si="8"/>
        <v>0</v>
      </c>
      <c r="AI28" s="65"/>
      <c r="AJ28" s="34"/>
      <c r="AK28" s="54">
        <f t="shared" si="9"/>
        <v>0</v>
      </c>
    </row>
    <row r="29" spans="2:40" ht="25.5" customHeight="1" x14ac:dyDescent="0.2">
      <c r="B29" s="83"/>
      <c r="C29" s="59" t="s">
        <v>146</v>
      </c>
      <c r="D29" s="60"/>
      <c r="E29" s="60"/>
      <c r="F29" s="60"/>
      <c r="G29" s="235"/>
      <c r="H29" s="235"/>
      <c r="I29" s="235">
        <f>P29+S29+V29+Y29</f>
        <v>74</v>
      </c>
      <c r="J29" s="60"/>
      <c r="K29" s="60"/>
      <c r="L29" s="165"/>
      <c r="M29" s="62"/>
      <c r="N29" s="62"/>
      <c r="O29" s="67"/>
      <c r="P29" s="171"/>
      <c r="Q29" s="62"/>
      <c r="R29" s="67"/>
      <c r="S29" s="171"/>
      <c r="T29" s="181">
        <v>2</v>
      </c>
      <c r="U29" s="182"/>
      <c r="V29" s="174">
        <v>32</v>
      </c>
      <c r="W29" s="204">
        <v>2</v>
      </c>
      <c r="X29" s="182"/>
      <c r="Y29" s="174">
        <v>42</v>
      </c>
      <c r="Z29" s="63"/>
      <c r="AA29" s="64"/>
      <c r="AB29" s="54"/>
      <c r="AC29" s="65"/>
      <c r="AD29" s="64"/>
      <c r="AE29" s="55"/>
      <c r="AF29" s="63"/>
      <c r="AG29" s="64"/>
      <c r="AH29" s="54"/>
      <c r="AI29" s="65"/>
      <c r="AJ29" s="34"/>
      <c r="AK29" s="54"/>
    </row>
    <row r="30" spans="2:40" ht="25.5" customHeight="1" x14ac:dyDescent="0.2">
      <c r="B30" s="83" t="s">
        <v>110</v>
      </c>
      <c r="C30" s="59" t="s">
        <v>142</v>
      </c>
      <c r="D30" s="60"/>
      <c r="E30" s="60"/>
      <c r="F30" s="60"/>
      <c r="G30" s="235"/>
      <c r="H30" s="224">
        <v>105</v>
      </c>
      <c r="I30" s="224">
        <v>105</v>
      </c>
      <c r="J30" s="60"/>
      <c r="K30" s="60"/>
      <c r="L30" s="165"/>
      <c r="M30" s="62"/>
      <c r="N30" s="62">
        <v>2</v>
      </c>
      <c r="O30" s="67"/>
      <c r="P30" s="171">
        <f t="shared" si="0"/>
        <v>34</v>
      </c>
      <c r="Q30" s="62">
        <v>2</v>
      </c>
      <c r="R30" s="67"/>
      <c r="S30" s="171">
        <f t="shared" si="3"/>
        <v>46</v>
      </c>
      <c r="T30" s="63">
        <v>1</v>
      </c>
      <c r="U30" s="64"/>
      <c r="V30" s="171">
        <f t="shared" si="4"/>
        <v>16</v>
      </c>
      <c r="W30" s="65">
        <v>1</v>
      </c>
      <c r="X30" s="64"/>
      <c r="Y30" s="171">
        <f t="shared" si="5"/>
        <v>21</v>
      </c>
      <c r="Z30" s="63"/>
      <c r="AA30" s="64"/>
      <c r="AB30" s="54">
        <f t="shared" si="6"/>
        <v>0</v>
      </c>
      <c r="AC30" s="65"/>
      <c r="AD30" s="64"/>
      <c r="AE30" s="55">
        <f t="shared" si="7"/>
        <v>0</v>
      </c>
      <c r="AF30" s="63"/>
      <c r="AG30" s="64"/>
      <c r="AH30" s="54">
        <f t="shared" si="8"/>
        <v>0</v>
      </c>
      <c r="AI30" s="65"/>
      <c r="AJ30" s="34"/>
      <c r="AK30" s="54">
        <f t="shared" si="9"/>
        <v>0</v>
      </c>
    </row>
    <row r="31" spans="2:40" ht="25.5" customHeight="1" x14ac:dyDescent="0.2">
      <c r="B31" s="83"/>
      <c r="C31" s="47"/>
      <c r="D31" s="60"/>
      <c r="E31" s="60"/>
      <c r="F31" s="60"/>
      <c r="G31" s="276" t="s">
        <v>180</v>
      </c>
      <c r="H31" s="277">
        <f>SUM(H8:H30)</f>
        <v>1855</v>
      </c>
      <c r="I31" s="235"/>
      <c r="J31" s="60"/>
      <c r="K31" s="60"/>
      <c r="L31" s="165"/>
      <c r="M31" s="62"/>
      <c r="N31" s="62"/>
      <c r="O31" s="67"/>
      <c r="P31" s="171"/>
      <c r="Q31" s="62"/>
      <c r="R31" s="67"/>
      <c r="S31" s="171"/>
      <c r="T31" s="63"/>
      <c r="U31" s="64"/>
      <c r="V31" s="171"/>
      <c r="W31" s="65"/>
      <c r="X31" s="64"/>
      <c r="Y31" s="171"/>
      <c r="Z31" s="63"/>
      <c r="AA31" s="64"/>
      <c r="AB31" s="54"/>
      <c r="AC31" s="65"/>
      <c r="AD31" s="64"/>
      <c r="AE31" s="55"/>
      <c r="AF31" s="63"/>
      <c r="AG31" s="64"/>
      <c r="AH31" s="54"/>
      <c r="AI31" s="65"/>
      <c r="AJ31" s="34"/>
      <c r="AK31" s="54"/>
    </row>
    <row r="32" spans="2:40" ht="22.5" customHeight="1" x14ac:dyDescent="0.2">
      <c r="B32" s="260"/>
      <c r="C32" s="261" t="s">
        <v>131</v>
      </c>
      <c r="D32" s="249"/>
      <c r="E32" s="249"/>
      <c r="F32" s="249"/>
      <c r="G32" s="249"/>
      <c r="H32" s="262"/>
      <c r="I32" s="249"/>
      <c r="J32" s="249"/>
      <c r="K32" s="249"/>
      <c r="L32" s="249"/>
      <c r="M32" s="249"/>
      <c r="N32" s="249"/>
      <c r="O32" s="248"/>
      <c r="P32" s="249"/>
      <c r="Q32" s="249"/>
      <c r="R32" s="248"/>
      <c r="S32" s="249"/>
      <c r="T32" s="250"/>
      <c r="U32" s="249"/>
      <c r="V32" s="249"/>
      <c r="W32" s="250"/>
      <c r="X32" s="249"/>
      <c r="Y32" s="249"/>
      <c r="Z32" s="250"/>
      <c r="AA32" s="249"/>
      <c r="AB32" s="263"/>
      <c r="AC32" s="250"/>
      <c r="AD32" s="249"/>
      <c r="AE32" s="263"/>
      <c r="AF32" s="250"/>
      <c r="AG32" s="249"/>
      <c r="AH32" s="263"/>
      <c r="AI32" s="250"/>
      <c r="AJ32" s="264"/>
      <c r="AK32" s="265"/>
    </row>
    <row r="33" spans="2:38" ht="25.5" customHeight="1" x14ac:dyDescent="0.2">
      <c r="B33" s="83" t="s">
        <v>152</v>
      </c>
      <c r="C33" s="59" t="s">
        <v>145</v>
      </c>
      <c r="D33" s="60"/>
      <c r="E33" s="60"/>
      <c r="F33" s="60"/>
      <c r="G33" s="235">
        <v>5</v>
      </c>
      <c r="H33" s="224">
        <v>105</v>
      </c>
      <c r="I33" s="224">
        <f t="shared" si="2"/>
        <v>110</v>
      </c>
      <c r="J33" s="60"/>
      <c r="K33" s="60"/>
      <c r="L33" s="165"/>
      <c r="M33" s="62"/>
      <c r="N33" s="62"/>
      <c r="O33" s="67"/>
      <c r="P33" s="171">
        <f t="shared" si="0"/>
        <v>0</v>
      </c>
      <c r="Q33" s="62">
        <v>2</v>
      </c>
      <c r="R33" s="67"/>
      <c r="S33" s="171">
        <f t="shared" si="3"/>
        <v>46</v>
      </c>
      <c r="T33" s="181">
        <v>4</v>
      </c>
      <c r="U33" s="182"/>
      <c r="V33" s="174">
        <f t="shared" si="4"/>
        <v>64</v>
      </c>
      <c r="W33" s="65"/>
      <c r="X33" s="64"/>
      <c r="Y33" s="171">
        <f t="shared" si="5"/>
        <v>0</v>
      </c>
      <c r="Z33" s="63"/>
      <c r="AA33" s="64"/>
      <c r="AB33" s="54">
        <f t="shared" si="6"/>
        <v>0</v>
      </c>
      <c r="AC33" s="65"/>
      <c r="AD33" s="64"/>
      <c r="AE33" s="55">
        <f t="shared" si="7"/>
        <v>0</v>
      </c>
      <c r="AF33" s="63"/>
      <c r="AG33" s="64"/>
      <c r="AH33" s="54">
        <f t="shared" si="8"/>
        <v>0</v>
      </c>
      <c r="AI33" s="65"/>
      <c r="AJ33" s="34"/>
      <c r="AK33" s="54">
        <f t="shared" si="9"/>
        <v>0</v>
      </c>
    </row>
    <row r="34" spans="2:38" ht="25.5" customHeight="1" x14ac:dyDescent="0.2">
      <c r="B34" s="83" t="s">
        <v>153</v>
      </c>
      <c r="C34" s="59" t="s">
        <v>198</v>
      </c>
      <c r="D34" s="60"/>
      <c r="E34" s="60"/>
      <c r="F34" s="60"/>
      <c r="G34" s="292">
        <f t="shared" ref="G34" si="12">I34-H34-AL34</f>
        <v>11</v>
      </c>
      <c r="H34" s="224">
        <v>105</v>
      </c>
      <c r="I34" s="236">
        <v>116</v>
      </c>
      <c r="J34" s="60"/>
      <c r="K34" s="60"/>
      <c r="L34" s="165"/>
      <c r="M34" s="62"/>
      <c r="N34" s="62"/>
      <c r="O34" s="67"/>
      <c r="P34" s="171">
        <f t="shared" si="0"/>
        <v>0</v>
      </c>
      <c r="Q34" s="62"/>
      <c r="R34" s="67"/>
      <c r="S34" s="171">
        <f t="shared" si="3"/>
        <v>0</v>
      </c>
      <c r="T34" s="63"/>
      <c r="U34" s="64"/>
      <c r="V34" s="171">
        <f t="shared" si="4"/>
        <v>0</v>
      </c>
      <c r="W34" s="65"/>
      <c r="X34" s="64"/>
      <c r="Y34" s="171">
        <f t="shared" si="5"/>
        <v>0</v>
      </c>
      <c r="Z34" s="63"/>
      <c r="AA34" s="64"/>
      <c r="AB34" s="54">
        <f t="shared" si="6"/>
        <v>0</v>
      </c>
      <c r="AC34" s="65"/>
      <c r="AD34" s="64"/>
      <c r="AE34" s="55">
        <f t="shared" si="7"/>
        <v>0</v>
      </c>
      <c r="AF34" s="63"/>
      <c r="AG34" s="64"/>
      <c r="AH34" s="54">
        <f t="shared" si="8"/>
        <v>0</v>
      </c>
      <c r="AI34" s="65"/>
      <c r="AJ34" s="34"/>
      <c r="AK34" s="54">
        <f t="shared" si="9"/>
        <v>0</v>
      </c>
    </row>
    <row r="35" spans="2:38" ht="25.5" customHeight="1" x14ac:dyDescent="0.2">
      <c r="B35" s="83"/>
      <c r="C35" s="216" t="s">
        <v>199</v>
      </c>
      <c r="D35" s="60"/>
      <c r="E35" s="60"/>
      <c r="F35" s="60"/>
      <c r="G35" s="235"/>
      <c r="H35" s="224">
        <v>32</v>
      </c>
      <c r="I35" s="224">
        <f t="shared" si="2"/>
        <v>32</v>
      </c>
      <c r="J35" s="60"/>
      <c r="K35" s="60"/>
      <c r="L35" s="165"/>
      <c r="M35" s="62"/>
      <c r="N35" s="62"/>
      <c r="O35" s="67"/>
      <c r="P35" s="171">
        <f t="shared" si="0"/>
        <v>0</v>
      </c>
      <c r="Q35" s="115"/>
      <c r="R35" s="105"/>
      <c r="S35" s="217">
        <f t="shared" si="3"/>
        <v>0</v>
      </c>
      <c r="T35" s="181">
        <v>2</v>
      </c>
      <c r="U35" s="182"/>
      <c r="V35" s="174">
        <f t="shared" si="4"/>
        <v>32</v>
      </c>
      <c r="W35" s="65"/>
      <c r="X35" s="64"/>
      <c r="Y35" s="217">
        <f t="shared" si="5"/>
        <v>0</v>
      </c>
      <c r="Z35" s="63"/>
      <c r="AA35" s="64"/>
      <c r="AB35" s="54">
        <f t="shared" si="6"/>
        <v>0</v>
      </c>
      <c r="AC35" s="65"/>
      <c r="AD35" s="64"/>
      <c r="AE35" s="55">
        <f t="shared" si="7"/>
        <v>0</v>
      </c>
      <c r="AF35" s="63"/>
      <c r="AG35" s="64"/>
      <c r="AH35" s="54">
        <f t="shared" si="8"/>
        <v>0</v>
      </c>
      <c r="AI35" s="65"/>
      <c r="AJ35" s="34"/>
      <c r="AK35" s="54">
        <f t="shared" si="9"/>
        <v>0</v>
      </c>
    </row>
    <row r="36" spans="2:38" ht="25.5" customHeight="1" x14ac:dyDescent="0.2">
      <c r="B36" s="83"/>
      <c r="C36" s="218" t="s">
        <v>219</v>
      </c>
      <c r="D36" s="60"/>
      <c r="E36" s="60"/>
      <c r="F36" s="60"/>
      <c r="G36" s="235"/>
      <c r="H36" s="235">
        <v>84</v>
      </c>
      <c r="I36" s="235">
        <f t="shared" ref="I36" si="13">P36+S36+V36+Y36+AB36+AE36+AH36+AK36+M36</f>
        <v>84</v>
      </c>
      <c r="J36" s="60"/>
      <c r="K36" s="60"/>
      <c r="L36" s="165"/>
      <c r="M36" s="62"/>
      <c r="N36" s="62"/>
      <c r="O36" s="67"/>
      <c r="P36" s="171"/>
      <c r="Q36" s="62"/>
      <c r="R36" s="67"/>
      <c r="S36" s="171"/>
      <c r="T36" s="183"/>
      <c r="U36" s="184"/>
      <c r="V36" s="171">
        <f t="shared" ref="V36" si="14">$T$6*T36</f>
        <v>0</v>
      </c>
      <c r="W36" s="204">
        <v>4</v>
      </c>
      <c r="X36" s="182"/>
      <c r="Y36" s="174">
        <f t="shared" ref="Y36" si="15">$W$6*W36</f>
        <v>84</v>
      </c>
      <c r="Z36" s="63"/>
      <c r="AA36" s="64"/>
      <c r="AB36" s="54"/>
      <c r="AC36" s="65"/>
      <c r="AD36" s="64"/>
      <c r="AE36" s="55"/>
      <c r="AF36" s="63"/>
      <c r="AG36" s="64"/>
      <c r="AH36" s="54"/>
      <c r="AI36" s="65"/>
      <c r="AJ36" s="34"/>
      <c r="AK36" s="54"/>
    </row>
    <row r="37" spans="2:38" ht="25.5" customHeight="1" x14ac:dyDescent="0.2">
      <c r="B37" s="83"/>
      <c r="C37" s="218"/>
      <c r="D37" s="60"/>
      <c r="E37" s="60"/>
      <c r="F37" s="60"/>
      <c r="G37" s="276" t="s">
        <v>181</v>
      </c>
      <c r="H37" s="277">
        <f>SUM(H33:H36)</f>
        <v>326</v>
      </c>
      <c r="I37" s="224"/>
      <c r="J37" s="60"/>
      <c r="K37" s="60"/>
      <c r="L37" s="165"/>
      <c r="M37" s="62"/>
      <c r="N37" s="62"/>
      <c r="O37" s="67"/>
      <c r="P37" s="171"/>
      <c r="Q37" s="62"/>
      <c r="R37" s="67"/>
      <c r="S37" s="171"/>
      <c r="T37" s="183"/>
      <c r="U37" s="64"/>
      <c r="V37" s="217"/>
      <c r="W37" s="65"/>
      <c r="X37" s="64"/>
      <c r="Y37" s="217"/>
      <c r="Z37" s="63"/>
      <c r="AA37" s="64"/>
      <c r="AB37" s="54"/>
      <c r="AC37" s="65"/>
      <c r="AD37" s="64"/>
      <c r="AE37" s="55"/>
      <c r="AF37" s="63"/>
      <c r="AG37" s="64"/>
      <c r="AH37" s="54"/>
      <c r="AI37" s="65"/>
      <c r="AJ37" s="34"/>
      <c r="AK37" s="54"/>
    </row>
    <row r="38" spans="2:38" ht="25.5" customHeight="1" x14ac:dyDescent="0.2">
      <c r="B38" s="260"/>
      <c r="C38" s="261" t="s">
        <v>147</v>
      </c>
      <c r="D38" s="249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48"/>
      <c r="P38" s="249"/>
      <c r="Q38" s="249"/>
      <c r="R38" s="248"/>
      <c r="S38" s="249"/>
      <c r="T38" s="250"/>
      <c r="U38" s="249"/>
      <c r="V38" s="249"/>
      <c r="W38" s="250"/>
      <c r="X38" s="249"/>
      <c r="Y38" s="249"/>
      <c r="Z38" s="250"/>
      <c r="AA38" s="249"/>
      <c r="AB38" s="263"/>
      <c r="AC38" s="250"/>
      <c r="AD38" s="249"/>
      <c r="AE38" s="263"/>
      <c r="AF38" s="250"/>
      <c r="AG38" s="249"/>
      <c r="AH38" s="263"/>
      <c r="AI38" s="250"/>
      <c r="AJ38" s="264"/>
      <c r="AK38" s="265"/>
    </row>
    <row r="39" spans="2:38" ht="25.5" customHeight="1" x14ac:dyDescent="0.2">
      <c r="B39" s="83" t="s">
        <v>154</v>
      </c>
      <c r="C39" s="103" t="s">
        <v>193</v>
      </c>
      <c r="D39" s="60"/>
      <c r="E39" s="60"/>
      <c r="F39" s="60"/>
      <c r="G39" s="235"/>
      <c r="H39" s="224">
        <f t="shared" ref="H39:H40" si="16">I39</f>
        <v>64</v>
      </c>
      <c r="I39" s="224">
        <f>P39+S39+V39+Y39+AB39+AE39+AH39+AK39+M39</f>
        <v>64</v>
      </c>
      <c r="J39" s="60"/>
      <c r="K39" s="60"/>
      <c r="L39" s="165"/>
      <c r="M39" s="62"/>
      <c r="N39" s="115"/>
      <c r="O39" s="105"/>
      <c r="P39" s="217"/>
      <c r="Q39" s="115"/>
      <c r="R39" s="105"/>
      <c r="S39" s="217"/>
      <c r="T39" s="204">
        <v>4</v>
      </c>
      <c r="U39" s="205"/>
      <c r="V39" s="206">
        <f t="shared" ref="V39" si="17">T39*$T$6</f>
        <v>64</v>
      </c>
      <c r="W39" s="65"/>
      <c r="X39" s="106"/>
      <c r="Y39" s="66"/>
      <c r="Z39" s="63"/>
      <c r="AA39" s="64"/>
      <c r="AB39" s="54"/>
      <c r="AC39" s="65"/>
      <c r="AD39" s="64"/>
      <c r="AE39" s="55"/>
      <c r="AF39" s="63"/>
      <c r="AG39" s="64"/>
      <c r="AH39" s="54"/>
      <c r="AI39" s="65"/>
      <c r="AJ39" s="34"/>
      <c r="AK39" s="54"/>
    </row>
    <row r="40" spans="2:38" ht="25.5" customHeight="1" x14ac:dyDescent="0.2">
      <c r="B40" s="83" t="s">
        <v>155</v>
      </c>
      <c r="C40" s="47" t="s">
        <v>197</v>
      </c>
      <c r="D40" s="60"/>
      <c r="E40" s="60"/>
      <c r="F40" s="60"/>
      <c r="G40" s="235"/>
      <c r="H40" s="224">
        <f t="shared" si="16"/>
        <v>84</v>
      </c>
      <c r="I40" s="224">
        <f>P40+S40+V40+Y40+AB40+AE40+AH40+AK40+M40</f>
        <v>84</v>
      </c>
      <c r="J40" s="60"/>
      <c r="K40" s="60"/>
      <c r="L40" s="165"/>
      <c r="M40" s="62"/>
      <c r="N40" s="115"/>
      <c r="O40" s="105"/>
      <c r="P40" s="217"/>
      <c r="Q40" s="115"/>
      <c r="R40" s="105"/>
      <c r="S40" s="217"/>
      <c r="T40" s="200"/>
      <c r="U40" s="294"/>
      <c r="V40" s="295">
        <f>T40*$T$6</f>
        <v>0</v>
      </c>
      <c r="W40" s="204">
        <v>4</v>
      </c>
      <c r="X40" s="205"/>
      <c r="Y40" s="207">
        <f>W40*$W$6</f>
        <v>84</v>
      </c>
      <c r="Z40" s="63"/>
      <c r="AA40" s="64"/>
      <c r="AB40" s="54"/>
      <c r="AC40" s="65"/>
      <c r="AD40" s="64"/>
      <c r="AE40" s="55"/>
      <c r="AF40" s="63"/>
      <c r="AG40" s="64"/>
      <c r="AH40" s="54"/>
      <c r="AI40" s="65"/>
      <c r="AJ40" s="34"/>
      <c r="AK40" s="54"/>
    </row>
    <row r="41" spans="2:38" ht="25.5" customHeight="1" x14ac:dyDescent="0.2">
      <c r="B41" s="60">
        <v>24</v>
      </c>
      <c r="C41" s="103" t="s">
        <v>224</v>
      </c>
      <c r="D41" s="61"/>
      <c r="E41" s="61"/>
      <c r="F41" s="220"/>
      <c r="G41" s="61"/>
      <c r="H41" s="48">
        <v>63</v>
      </c>
      <c r="I41" s="219">
        <f t="shared" ref="I41" si="18">P41+S41+V41+Y41+AB41+AE41+AH41+AK41</f>
        <v>63</v>
      </c>
      <c r="J41" s="61"/>
      <c r="K41" s="61"/>
      <c r="L41" s="164"/>
      <c r="M41" s="219"/>
      <c r="N41" s="62"/>
      <c r="O41" s="84"/>
      <c r="P41" s="171"/>
      <c r="Q41" s="62"/>
      <c r="R41" s="84"/>
      <c r="S41" s="104"/>
      <c r="T41" s="65"/>
      <c r="U41" s="106"/>
      <c r="V41" s="72"/>
      <c r="W41" s="204">
        <v>3</v>
      </c>
      <c r="X41" s="205"/>
      <c r="Y41" s="207">
        <f>W41*$W$6</f>
        <v>63</v>
      </c>
      <c r="Z41" s="65"/>
      <c r="AA41" s="106"/>
      <c r="AB41" s="66"/>
      <c r="AC41" s="65"/>
      <c r="AD41" s="106"/>
      <c r="AE41" s="66"/>
      <c r="AF41" s="65"/>
      <c r="AG41" s="106"/>
      <c r="AH41" s="66"/>
      <c r="AI41" s="65"/>
      <c r="AJ41" s="106"/>
      <c r="AK41" s="54"/>
    </row>
    <row r="42" spans="2:38" ht="25.5" customHeight="1" x14ac:dyDescent="0.2">
      <c r="B42" s="83"/>
      <c r="C42" s="59"/>
      <c r="D42" s="60"/>
      <c r="E42" s="60"/>
      <c r="F42" s="60"/>
      <c r="G42" s="235"/>
      <c r="H42" s="235"/>
      <c r="I42" s="235"/>
      <c r="J42" s="60"/>
      <c r="K42" s="60"/>
      <c r="L42" s="165"/>
      <c r="M42" s="62"/>
      <c r="N42" s="115"/>
      <c r="O42" s="105"/>
      <c r="P42" s="217"/>
      <c r="Q42" s="115"/>
      <c r="R42" s="105"/>
      <c r="S42" s="217"/>
      <c r="T42" s="63"/>
      <c r="U42" s="64"/>
      <c r="V42" s="217"/>
      <c r="W42" s="65"/>
      <c r="X42" s="64"/>
      <c r="Y42" s="217"/>
      <c r="Z42" s="63"/>
      <c r="AA42" s="64"/>
      <c r="AB42" s="54"/>
      <c r="AC42" s="65"/>
      <c r="AD42" s="64"/>
      <c r="AE42" s="55"/>
      <c r="AF42" s="63"/>
      <c r="AG42" s="64"/>
      <c r="AH42" s="54"/>
      <c r="AI42" s="65"/>
      <c r="AJ42" s="34"/>
      <c r="AK42" s="54"/>
    </row>
    <row r="43" spans="2:38" ht="25.5" customHeight="1" x14ac:dyDescent="0.2">
      <c r="B43" s="83"/>
      <c r="C43" s="59"/>
      <c r="D43" s="60"/>
      <c r="E43" s="60"/>
      <c r="F43" s="60"/>
      <c r="G43" s="276" t="s">
        <v>182</v>
      </c>
      <c r="H43" s="277">
        <f>SUM(H39:H42)</f>
        <v>211</v>
      </c>
      <c r="I43" s="235"/>
      <c r="J43" s="60"/>
      <c r="K43" s="60"/>
      <c r="L43" s="165"/>
      <c r="M43" s="62"/>
      <c r="N43" s="115"/>
      <c r="O43" s="105"/>
      <c r="P43" s="217"/>
      <c r="Q43" s="115"/>
      <c r="R43" s="105"/>
      <c r="S43" s="217"/>
      <c r="T43" s="63"/>
      <c r="U43" s="64"/>
      <c r="V43" s="52"/>
      <c r="W43" s="65"/>
      <c r="X43" s="64"/>
      <c r="Y43" s="217"/>
      <c r="Z43" s="63"/>
      <c r="AA43" s="64"/>
      <c r="AB43" s="54"/>
      <c r="AC43" s="65"/>
      <c r="AD43" s="64"/>
      <c r="AE43" s="55"/>
      <c r="AF43" s="63"/>
      <c r="AG43" s="64"/>
      <c r="AH43" s="54"/>
      <c r="AI43" s="65"/>
      <c r="AJ43" s="34"/>
      <c r="AK43" s="54"/>
    </row>
    <row r="44" spans="2:38" ht="18.75" customHeight="1" thickBot="1" x14ac:dyDescent="0.3">
      <c r="B44" s="186"/>
      <c r="C44" s="313" t="s">
        <v>207</v>
      </c>
      <c r="D44" s="186"/>
      <c r="E44" s="186"/>
      <c r="F44" s="186"/>
      <c r="G44" s="187">
        <f>SUM(G8:G42)</f>
        <v>412</v>
      </c>
      <c r="H44" s="187">
        <f>H31+H37+H43</f>
        <v>2392</v>
      </c>
      <c r="I44" s="187"/>
      <c r="J44" s="186"/>
      <c r="K44" s="186"/>
      <c r="L44" s="188"/>
      <c r="M44" s="189"/>
      <c r="N44" s="190">
        <f>SUM(N8:N42)</f>
        <v>34</v>
      </c>
      <c r="O44" s="258" t="s">
        <v>177</v>
      </c>
      <c r="P44" s="254">
        <v>2</v>
      </c>
      <c r="Q44" s="190">
        <f>SUM(Q8:Q42)</f>
        <v>33</v>
      </c>
      <c r="R44" s="258" t="s">
        <v>177</v>
      </c>
      <c r="S44" s="254">
        <v>0</v>
      </c>
      <c r="T44" s="190">
        <f>SUM(T8:T42)</f>
        <v>32</v>
      </c>
      <c r="U44" s="255" t="s">
        <v>177</v>
      </c>
      <c r="V44" s="256">
        <v>18</v>
      </c>
      <c r="W44" s="190">
        <f>SUM(W8:W42)</f>
        <v>32</v>
      </c>
      <c r="X44" s="255" t="s">
        <v>177</v>
      </c>
      <c r="Y44" s="257">
        <v>27</v>
      </c>
      <c r="Z44" s="194">
        <f>SUM(Z8:Z42)</f>
        <v>0</v>
      </c>
      <c r="AA44" s="191"/>
      <c r="AB44" s="192"/>
      <c r="AC44" s="195">
        <f>SUM(AC8:AC42)</f>
        <v>0</v>
      </c>
      <c r="AD44" s="191"/>
      <c r="AE44" s="193"/>
      <c r="AF44" s="194">
        <f>SUM(AF8:AF42)</f>
        <v>0</v>
      </c>
      <c r="AG44" s="191"/>
      <c r="AH44" s="192"/>
      <c r="AI44" s="195">
        <f>SUM(AI8:AI42)</f>
        <v>0</v>
      </c>
      <c r="AJ44" s="196"/>
      <c r="AK44" s="197"/>
    </row>
    <row r="45" spans="2:38" s="99" customFormat="1" ht="6.75" hidden="1" customHeight="1" thickBot="1" x14ac:dyDescent="0.3">
      <c r="B45" s="86"/>
      <c r="C45" s="87"/>
      <c r="D45" s="86"/>
      <c r="E45" s="86"/>
      <c r="F45" s="86"/>
      <c r="G45" s="86"/>
      <c r="H45" s="86"/>
      <c r="I45" s="86"/>
      <c r="J45" s="86"/>
      <c r="K45" s="86"/>
      <c r="L45" s="166"/>
      <c r="M45" s="88"/>
      <c r="N45" s="89"/>
      <c r="O45" s="90"/>
      <c r="P45" s="91"/>
      <c r="Q45" s="89"/>
      <c r="R45" s="90"/>
      <c r="S45" s="91"/>
      <c r="T45" s="92"/>
      <c r="U45" s="93"/>
      <c r="V45" s="94"/>
      <c r="W45" s="95"/>
      <c r="X45" s="93"/>
      <c r="Y45" s="96"/>
      <c r="Z45" s="92"/>
      <c r="AA45" s="93"/>
      <c r="AB45" s="94"/>
      <c r="AC45" s="95"/>
      <c r="AD45" s="93"/>
      <c r="AE45" s="96"/>
      <c r="AF45" s="92"/>
      <c r="AG45" s="93"/>
      <c r="AH45" s="94"/>
      <c r="AI45" s="95"/>
      <c r="AJ45" s="97"/>
      <c r="AK45" s="98"/>
      <c r="AL45" s="178"/>
    </row>
    <row r="46" spans="2:38" ht="30" customHeight="1" x14ac:dyDescent="0.2">
      <c r="B46" s="278" t="s">
        <v>183</v>
      </c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79"/>
    </row>
    <row r="47" spans="2:38" ht="30" customHeight="1" x14ac:dyDescent="0.2">
      <c r="B47" s="280"/>
      <c r="C47" s="283" t="s">
        <v>184</v>
      </c>
      <c r="D47" s="281"/>
      <c r="E47" s="281"/>
      <c r="F47" s="281"/>
      <c r="G47" s="281"/>
      <c r="H47" s="281"/>
      <c r="I47" s="281"/>
      <c r="J47" s="281"/>
      <c r="K47" s="281"/>
      <c r="L47" s="281"/>
      <c r="M47" s="281"/>
      <c r="N47" s="281"/>
      <c r="O47" s="281"/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  <c r="AG47" s="281"/>
      <c r="AH47" s="281"/>
      <c r="AI47" s="281"/>
      <c r="AJ47" s="281"/>
      <c r="AK47" s="282"/>
    </row>
    <row r="48" spans="2:38" ht="25.5" customHeight="1" x14ac:dyDescent="0.2">
      <c r="B48" s="224">
        <v>1</v>
      </c>
      <c r="C48" s="47" t="s">
        <v>164</v>
      </c>
      <c r="D48" s="48">
        <v>4</v>
      </c>
      <c r="E48" s="48"/>
      <c r="F48" s="220"/>
      <c r="G48" s="48">
        <v>3</v>
      </c>
      <c r="H48" s="48">
        <f>G48*30</f>
        <v>90</v>
      </c>
      <c r="I48" s="219">
        <f>P48+S48+V48+Y48+AB48+AE48+AH48+AK48</f>
        <v>42</v>
      </c>
      <c r="J48" s="48"/>
      <c r="K48" s="48"/>
      <c r="L48" s="164">
        <f>H48/3</f>
        <v>30</v>
      </c>
      <c r="M48" s="219">
        <f>H48-I48</f>
        <v>48</v>
      </c>
      <c r="N48" s="74"/>
      <c r="O48" s="239"/>
      <c r="P48" s="240">
        <f t="shared" ref="P48:P67" si="19">$N$6*N48</f>
        <v>0</v>
      </c>
      <c r="Q48" s="74"/>
      <c r="R48" s="239"/>
      <c r="S48" s="240">
        <f>$Q$6*Q48</f>
        <v>0</v>
      </c>
      <c r="T48" s="71"/>
      <c r="U48" s="70"/>
      <c r="V48" s="100">
        <f>$T$6*T48</f>
        <v>0</v>
      </c>
      <c r="W48" s="175">
        <v>2</v>
      </c>
      <c r="X48" s="176"/>
      <c r="Y48" s="241">
        <f>$W$6*W48</f>
        <v>42</v>
      </c>
      <c r="Z48" s="76">
        <v>0</v>
      </c>
      <c r="AA48" s="77"/>
      <c r="AB48" s="79">
        <f>$Z$6*Z48</f>
        <v>0</v>
      </c>
      <c r="AC48" s="78">
        <v>0</v>
      </c>
      <c r="AD48" s="77"/>
      <c r="AE48" s="242">
        <f>$AC$6*AC48</f>
        <v>0</v>
      </c>
      <c r="AF48" s="76">
        <v>0</v>
      </c>
      <c r="AG48" s="77"/>
      <c r="AH48" s="79">
        <f>$AF$6*AF48</f>
        <v>0</v>
      </c>
      <c r="AI48" s="78">
        <v>0</v>
      </c>
      <c r="AJ48" s="80"/>
      <c r="AK48" s="79">
        <f>$AI$6*AI48</f>
        <v>0</v>
      </c>
    </row>
    <row r="49" spans="2:38" ht="25.5" customHeight="1" x14ac:dyDescent="0.2">
      <c r="B49" s="60">
        <v>2</v>
      </c>
      <c r="C49" s="103" t="s">
        <v>138</v>
      </c>
      <c r="D49" s="61">
        <v>5</v>
      </c>
      <c r="E49" s="61"/>
      <c r="F49" s="220"/>
      <c r="G49" s="61">
        <v>3</v>
      </c>
      <c r="H49" s="48">
        <f t="shared" ref="H49:H100" si="20">G49*30</f>
        <v>90</v>
      </c>
      <c r="I49" s="219">
        <f t="shared" ref="I49:I71" si="21">P49+S49+V49+Y49+AB49+AE49+AH49+AK49</f>
        <v>42</v>
      </c>
      <c r="J49" s="61"/>
      <c r="K49" s="61"/>
      <c r="L49" s="164">
        <f t="shared" ref="L49:L57" si="22">H49/3</f>
        <v>30</v>
      </c>
      <c r="M49" s="219">
        <f t="shared" ref="M49:M57" si="23">H49-I49</f>
        <v>48</v>
      </c>
      <c r="N49" s="62"/>
      <c r="O49" s="84"/>
      <c r="P49" s="171">
        <f t="shared" si="19"/>
        <v>0</v>
      </c>
      <c r="Q49" s="62"/>
      <c r="R49" s="84"/>
      <c r="S49" s="104"/>
      <c r="T49" s="71"/>
      <c r="U49" s="102"/>
      <c r="V49" s="72">
        <f>T49*$T$6</f>
        <v>0</v>
      </c>
      <c r="W49" s="65"/>
      <c r="X49" s="106"/>
      <c r="Y49" s="66">
        <f>W49*$W$6</f>
        <v>0</v>
      </c>
      <c r="Z49" s="65">
        <v>3</v>
      </c>
      <c r="AA49" s="106"/>
      <c r="AB49" s="66">
        <f>Z49*$Z$6</f>
        <v>42</v>
      </c>
      <c r="AC49" s="65"/>
      <c r="AD49" s="106"/>
      <c r="AE49" s="66">
        <f>AC49*$AC$6</f>
        <v>0</v>
      </c>
      <c r="AF49" s="65"/>
      <c r="AG49" s="106"/>
      <c r="AH49" s="66">
        <f>AF49*$AF$6</f>
        <v>0</v>
      </c>
      <c r="AI49" s="65"/>
      <c r="AJ49" s="106"/>
      <c r="AK49" s="54">
        <f t="shared" ref="AK49:AK68" si="24">$AI$6*AI49</f>
        <v>0</v>
      </c>
    </row>
    <row r="50" spans="2:38" ht="25.5" customHeight="1" x14ac:dyDescent="0.2">
      <c r="B50" s="60">
        <v>3</v>
      </c>
      <c r="C50" s="103" t="s">
        <v>112</v>
      </c>
      <c r="D50" s="61">
        <v>6</v>
      </c>
      <c r="E50" s="61"/>
      <c r="F50" s="220"/>
      <c r="G50" s="61">
        <v>2</v>
      </c>
      <c r="H50" s="48">
        <f t="shared" si="20"/>
        <v>60</v>
      </c>
      <c r="I50" s="219">
        <f t="shared" si="21"/>
        <v>30</v>
      </c>
      <c r="J50" s="61"/>
      <c r="K50" s="61"/>
      <c r="L50" s="164">
        <f t="shared" si="22"/>
        <v>20</v>
      </c>
      <c r="M50" s="219">
        <f t="shared" si="23"/>
        <v>30</v>
      </c>
      <c r="N50" s="62"/>
      <c r="O50" s="84"/>
      <c r="P50" s="171">
        <f t="shared" si="19"/>
        <v>0</v>
      </c>
      <c r="Q50" s="62"/>
      <c r="R50" s="84"/>
      <c r="S50" s="104"/>
      <c r="T50" s="65"/>
      <c r="U50" s="84"/>
      <c r="V50" s="72">
        <f t="shared" ref="V50" si="25">T50*$T$6</f>
        <v>0</v>
      </c>
      <c r="W50" s="65"/>
      <c r="X50" s="84"/>
      <c r="Y50" s="66">
        <f t="shared" ref="Y50" si="26">W50*$W$6</f>
        <v>0</v>
      </c>
      <c r="Z50" s="65"/>
      <c r="AA50" s="106"/>
      <c r="AB50" s="66">
        <f t="shared" ref="AB50" si="27">Z50*$Z$6</f>
        <v>0</v>
      </c>
      <c r="AC50" s="65">
        <v>2</v>
      </c>
      <c r="AD50" s="106"/>
      <c r="AE50" s="66">
        <f t="shared" ref="AE50" si="28">AC50*$AC$6</f>
        <v>30</v>
      </c>
      <c r="AF50" s="65"/>
      <c r="AG50" s="106"/>
      <c r="AH50" s="66">
        <f t="shared" ref="AH50" si="29">AF50*$AF$6</f>
        <v>0</v>
      </c>
      <c r="AI50" s="65"/>
      <c r="AJ50" s="106"/>
      <c r="AK50" s="54">
        <f t="shared" si="24"/>
        <v>0</v>
      </c>
    </row>
    <row r="51" spans="2:38" ht="25.5" customHeight="1" x14ac:dyDescent="0.2">
      <c r="B51" s="236">
        <v>4</v>
      </c>
      <c r="C51" s="103" t="s">
        <v>191</v>
      </c>
      <c r="D51" s="61"/>
      <c r="E51" s="61"/>
      <c r="F51" s="220"/>
      <c r="G51" s="61">
        <v>7</v>
      </c>
      <c r="H51" s="48">
        <f t="shared" ref="H51" si="30">G51*30</f>
        <v>210</v>
      </c>
      <c r="I51" s="219">
        <f t="shared" ref="I51" si="31">P51+S51+V51+Y51+AB51+AE51+AH51+AK51</f>
        <v>132</v>
      </c>
      <c r="J51" s="61"/>
      <c r="K51" s="61"/>
      <c r="L51" s="164">
        <f t="shared" ref="L51" si="32">H51/3</f>
        <v>70</v>
      </c>
      <c r="M51" s="219">
        <f t="shared" ref="M51" si="33">H51-I51</f>
        <v>78</v>
      </c>
      <c r="N51" s="62"/>
      <c r="O51" s="84"/>
      <c r="P51" s="171">
        <f t="shared" ref="P51" si="34">$N$6*N51</f>
        <v>0</v>
      </c>
      <c r="Q51" s="62"/>
      <c r="R51" s="84"/>
      <c r="S51" s="104"/>
      <c r="T51" s="204">
        <v>2</v>
      </c>
      <c r="U51" s="205"/>
      <c r="V51" s="206">
        <f t="shared" ref="V51" si="35">T51*$T$6</f>
        <v>32</v>
      </c>
      <c r="W51" s="204">
        <v>2</v>
      </c>
      <c r="X51" s="205"/>
      <c r="Y51" s="207">
        <f t="shared" ref="Y51" si="36">W51*$W$6</f>
        <v>42</v>
      </c>
      <c r="Z51" s="65">
        <v>2</v>
      </c>
      <c r="AA51" s="106"/>
      <c r="AB51" s="66">
        <f t="shared" ref="AB51" si="37">Z51*$Z$6</f>
        <v>28</v>
      </c>
      <c r="AC51" s="65">
        <v>2</v>
      </c>
      <c r="AD51" s="106"/>
      <c r="AE51" s="66">
        <f t="shared" ref="AE51" si="38">AC51*$AC$6</f>
        <v>30</v>
      </c>
      <c r="AF51" s="65"/>
      <c r="AG51" s="106"/>
      <c r="AH51" s="66">
        <f t="shared" ref="AH51" si="39">AF51*$AF$6</f>
        <v>0</v>
      </c>
      <c r="AI51" s="65"/>
      <c r="AJ51" s="106"/>
      <c r="AK51" s="54">
        <f t="shared" ref="AK51" si="40">$AI$6*AI51</f>
        <v>0</v>
      </c>
    </row>
    <row r="52" spans="2:38" ht="25.5" customHeight="1" x14ac:dyDescent="0.2">
      <c r="B52" s="60">
        <v>5</v>
      </c>
      <c r="C52" s="103" t="s">
        <v>141</v>
      </c>
      <c r="D52" s="61"/>
      <c r="E52" s="61">
        <v>3</v>
      </c>
      <c r="F52" s="220"/>
      <c r="G52" s="61">
        <v>2</v>
      </c>
      <c r="H52" s="48">
        <f t="shared" si="20"/>
        <v>60</v>
      </c>
      <c r="I52" s="219">
        <f t="shared" si="21"/>
        <v>32</v>
      </c>
      <c r="J52" s="61"/>
      <c r="K52" s="61"/>
      <c r="L52" s="164">
        <f t="shared" si="22"/>
        <v>20</v>
      </c>
      <c r="M52" s="219">
        <f t="shared" si="23"/>
        <v>28</v>
      </c>
      <c r="N52" s="62"/>
      <c r="O52" s="84"/>
      <c r="P52" s="171">
        <f t="shared" si="19"/>
        <v>0</v>
      </c>
      <c r="Q52" s="62"/>
      <c r="R52" s="84"/>
      <c r="S52" s="104"/>
      <c r="T52" s="204">
        <v>2</v>
      </c>
      <c r="U52" s="205"/>
      <c r="V52" s="206">
        <f t="shared" ref="V52:V68" si="41">T52*$T$6</f>
        <v>32</v>
      </c>
      <c r="W52" s="65"/>
      <c r="X52" s="84"/>
      <c r="Y52" s="66">
        <f t="shared" ref="Y52:Y68" si="42">W52*$W$6</f>
        <v>0</v>
      </c>
      <c r="Z52" s="65"/>
      <c r="AA52" s="106"/>
      <c r="AB52" s="66">
        <f t="shared" ref="AB52:AB70" si="43">Z52*$Z$6</f>
        <v>0</v>
      </c>
      <c r="AC52" s="65"/>
      <c r="AD52" s="106"/>
      <c r="AE52" s="66">
        <f t="shared" ref="AE52:AE68" si="44">AC52*$AC$6</f>
        <v>0</v>
      </c>
      <c r="AF52" s="65"/>
      <c r="AG52" s="106"/>
      <c r="AH52" s="66">
        <f t="shared" ref="AH52:AH68" si="45">AF52*$AF$6</f>
        <v>0</v>
      </c>
      <c r="AI52" s="65"/>
      <c r="AJ52" s="106"/>
      <c r="AK52" s="54">
        <f t="shared" si="24"/>
        <v>0</v>
      </c>
    </row>
    <row r="53" spans="2:38" ht="25.5" customHeight="1" x14ac:dyDescent="0.2">
      <c r="B53" s="60">
        <v>6</v>
      </c>
      <c r="C53" s="103" t="s">
        <v>143</v>
      </c>
      <c r="D53" s="61"/>
      <c r="E53" s="61">
        <v>3</v>
      </c>
      <c r="F53" s="220"/>
      <c r="G53" s="61">
        <v>4</v>
      </c>
      <c r="H53" s="48">
        <f t="shared" si="20"/>
        <v>120</v>
      </c>
      <c r="I53" s="219">
        <f t="shared" si="21"/>
        <v>64</v>
      </c>
      <c r="J53" s="61"/>
      <c r="K53" s="61"/>
      <c r="L53" s="164">
        <f t="shared" si="22"/>
        <v>40</v>
      </c>
      <c r="M53" s="219">
        <f t="shared" si="23"/>
        <v>56</v>
      </c>
      <c r="N53" s="62"/>
      <c r="O53" s="84"/>
      <c r="P53" s="171">
        <f t="shared" si="19"/>
        <v>0</v>
      </c>
      <c r="Q53" s="62"/>
      <c r="R53" s="84"/>
      <c r="S53" s="104"/>
      <c r="T53" s="204">
        <v>4</v>
      </c>
      <c r="U53" s="205"/>
      <c r="V53" s="206">
        <f t="shared" si="41"/>
        <v>64</v>
      </c>
      <c r="W53" s="65"/>
      <c r="X53" s="84"/>
      <c r="Y53" s="66">
        <f t="shared" si="42"/>
        <v>0</v>
      </c>
      <c r="Z53" s="65"/>
      <c r="AA53" s="106"/>
      <c r="AB53" s="66">
        <f t="shared" si="43"/>
        <v>0</v>
      </c>
      <c r="AC53" s="65"/>
      <c r="AD53" s="106"/>
      <c r="AE53" s="66">
        <f t="shared" si="44"/>
        <v>0</v>
      </c>
      <c r="AF53" s="65"/>
      <c r="AG53" s="106"/>
      <c r="AH53" s="66">
        <f t="shared" si="45"/>
        <v>0</v>
      </c>
      <c r="AI53" s="65"/>
      <c r="AJ53" s="106"/>
      <c r="AK53" s="54">
        <f t="shared" si="24"/>
        <v>0</v>
      </c>
    </row>
    <row r="54" spans="2:38" s="117" customFormat="1" ht="25.5" customHeight="1" x14ac:dyDescent="0.2">
      <c r="B54" s="61">
        <v>6</v>
      </c>
      <c r="C54" s="103" t="s">
        <v>192</v>
      </c>
      <c r="D54" s="61"/>
      <c r="E54" s="61">
        <v>4</v>
      </c>
      <c r="F54" s="220"/>
      <c r="G54" s="61">
        <v>5</v>
      </c>
      <c r="H54" s="48">
        <f t="shared" si="20"/>
        <v>150</v>
      </c>
      <c r="I54" s="220">
        <f t="shared" si="21"/>
        <v>91</v>
      </c>
      <c r="J54" s="61"/>
      <c r="K54" s="61"/>
      <c r="L54" s="48">
        <f t="shared" si="22"/>
        <v>50</v>
      </c>
      <c r="M54" s="220">
        <f t="shared" si="23"/>
        <v>59</v>
      </c>
      <c r="N54" s="115"/>
      <c r="O54" s="106"/>
      <c r="P54" s="217">
        <f t="shared" si="19"/>
        <v>0</v>
      </c>
      <c r="Q54" s="115"/>
      <c r="R54" s="106"/>
      <c r="S54" s="116"/>
      <c r="T54" s="65"/>
      <c r="U54" s="106"/>
      <c r="V54" s="72">
        <f t="shared" si="41"/>
        <v>0</v>
      </c>
      <c r="W54" s="204">
        <v>3</v>
      </c>
      <c r="X54" s="205"/>
      <c r="Y54" s="207">
        <f t="shared" si="42"/>
        <v>63</v>
      </c>
      <c r="Z54" s="65">
        <v>2</v>
      </c>
      <c r="AA54" s="106"/>
      <c r="AB54" s="66">
        <f t="shared" si="43"/>
        <v>28</v>
      </c>
      <c r="AC54" s="65"/>
      <c r="AD54" s="106"/>
      <c r="AE54" s="66">
        <f t="shared" si="44"/>
        <v>0</v>
      </c>
      <c r="AF54" s="65"/>
      <c r="AG54" s="106"/>
      <c r="AH54" s="66">
        <f t="shared" si="45"/>
        <v>0</v>
      </c>
      <c r="AI54" s="65"/>
      <c r="AJ54" s="106"/>
      <c r="AK54" s="54">
        <f t="shared" si="24"/>
        <v>0</v>
      </c>
      <c r="AL54" s="305"/>
    </row>
    <row r="55" spans="2:38" s="117" customFormat="1" ht="25.5" customHeight="1" x14ac:dyDescent="0.2">
      <c r="B55" s="61">
        <v>6</v>
      </c>
      <c r="C55" s="103" t="s">
        <v>157</v>
      </c>
      <c r="D55" s="61"/>
      <c r="E55" s="61">
        <v>4</v>
      </c>
      <c r="F55" s="220"/>
      <c r="G55" s="61">
        <v>4</v>
      </c>
      <c r="H55" s="48">
        <f t="shared" ref="H55:H56" si="46">G55*30</f>
        <v>120</v>
      </c>
      <c r="I55" s="220">
        <f t="shared" ref="I55:I56" si="47">P55+S55+V55+Y55+AB55+AE55+AH55+AK55</f>
        <v>63</v>
      </c>
      <c r="J55" s="61"/>
      <c r="K55" s="61"/>
      <c r="L55" s="48">
        <f t="shared" ref="L55:L56" si="48">H55/3</f>
        <v>40</v>
      </c>
      <c r="M55" s="220">
        <f t="shared" ref="M55:M56" si="49">H55-I55</f>
        <v>57</v>
      </c>
      <c r="N55" s="115"/>
      <c r="O55" s="106"/>
      <c r="P55" s="217">
        <f t="shared" ref="P55:P56" si="50">$N$6*N55</f>
        <v>0</v>
      </c>
      <c r="Q55" s="115"/>
      <c r="R55" s="106"/>
      <c r="S55" s="116"/>
      <c r="T55" s="65"/>
      <c r="U55" s="106"/>
      <c r="V55" s="72">
        <f t="shared" ref="V55:V56" si="51">T55*$T$6</f>
        <v>0</v>
      </c>
      <c r="W55" s="204">
        <v>3</v>
      </c>
      <c r="X55" s="205"/>
      <c r="Y55" s="207">
        <f t="shared" ref="Y55:Y56" si="52">W55*$W$6</f>
        <v>63</v>
      </c>
      <c r="Z55" s="65"/>
      <c r="AA55" s="106"/>
      <c r="AB55" s="66">
        <f t="shared" ref="AB55:AB56" si="53">Z55*$Z$6</f>
        <v>0</v>
      </c>
      <c r="AC55" s="65"/>
      <c r="AD55" s="106"/>
      <c r="AE55" s="66">
        <f t="shared" ref="AE55:AE56" si="54">AC55*$AC$6</f>
        <v>0</v>
      </c>
      <c r="AF55" s="65"/>
      <c r="AG55" s="106"/>
      <c r="AH55" s="66">
        <f t="shared" ref="AH55:AH56" si="55">AF55*$AF$6</f>
        <v>0</v>
      </c>
      <c r="AI55" s="65"/>
      <c r="AJ55" s="106"/>
      <c r="AK55" s="54">
        <f t="shared" ref="AK55:AK56" si="56">$AI$6*AI55</f>
        <v>0</v>
      </c>
      <c r="AL55" s="305"/>
    </row>
    <row r="56" spans="2:38" s="117" customFormat="1" ht="25.5" customHeight="1" x14ac:dyDescent="0.2">
      <c r="B56" s="61">
        <v>6</v>
      </c>
      <c r="C56" s="103" t="s">
        <v>202</v>
      </c>
      <c r="D56" s="61"/>
      <c r="E56" s="61">
        <v>4</v>
      </c>
      <c r="F56" s="220"/>
      <c r="G56" s="61">
        <v>3</v>
      </c>
      <c r="H56" s="48">
        <f t="shared" si="46"/>
        <v>90</v>
      </c>
      <c r="I56" s="220">
        <f t="shared" si="47"/>
        <v>45</v>
      </c>
      <c r="J56" s="61"/>
      <c r="K56" s="61"/>
      <c r="L56" s="48">
        <f t="shared" si="48"/>
        <v>30</v>
      </c>
      <c r="M56" s="220">
        <f t="shared" si="49"/>
        <v>45</v>
      </c>
      <c r="N56" s="115"/>
      <c r="O56" s="106"/>
      <c r="P56" s="217">
        <f t="shared" si="50"/>
        <v>0</v>
      </c>
      <c r="Q56" s="115"/>
      <c r="R56" s="106"/>
      <c r="S56" s="116"/>
      <c r="T56" s="65"/>
      <c r="U56" s="106"/>
      <c r="V56" s="72">
        <f t="shared" si="51"/>
        <v>0</v>
      </c>
      <c r="W56" s="65"/>
      <c r="X56" s="106"/>
      <c r="Y56" s="66">
        <f t="shared" si="52"/>
        <v>0</v>
      </c>
      <c r="Z56" s="65"/>
      <c r="AA56" s="106"/>
      <c r="AB56" s="66">
        <f t="shared" si="53"/>
        <v>0</v>
      </c>
      <c r="AC56" s="65">
        <v>3</v>
      </c>
      <c r="AD56" s="106"/>
      <c r="AE56" s="66">
        <f t="shared" si="54"/>
        <v>45</v>
      </c>
      <c r="AF56" s="65"/>
      <c r="AG56" s="106"/>
      <c r="AH56" s="66">
        <f t="shared" si="55"/>
        <v>0</v>
      </c>
      <c r="AI56" s="65"/>
      <c r="AJ56" s="106"/>
      <c r="AK56" s="54">
        <f t="shared" si="56"/>
        <v>0</v>
      </c>
      <c r="AL56" s="305"/>
    </row>
    <row r="57" spans="2:38" ht="24.75" customHeight="1" x14ac:dyDescent="0.2">
      <c r="B57" s="60">
        <v>7</v>
      </c>
      <c r="C57" s="103" t="s">
        <v>85</v>
      </c>
      <c r="D57" s="61"/>
      <c r="E57" s="61" t="s">
        <v>160</v>
      </c>
      <c r="F57" s="48"/>
      <c r="G57" s="61">
        <v>6.5</v>
      </c>
      <c r="H57" s="48">
        <f t="shared" si="20"/>
        <v>195</v>
      </c>
      <c r="I57" s="219">
        <f t="shared" si="21"/>
        <v>132</v>
      </c>
      <c r="J57" s="61"/>
      <c r="K57" s="61"/>
      <c r="L57" s="164">
        <f t="shared" si="22"/>
        <v>65</v>
      </c>
      <c r="M57" s="219">
        <f t="shared" si="23"/>
        <v>63</v>
      </c>
      <c r="N57" s="62"/>
      <c r="O57" s="84"/>
      <c r="P57" s="171">
        <f t="shared" si="19"/>
        <v>0</v>
      </c>
      <c r="Q57" s="62"/>
      <c r="R57" s="84"/>
      <c r="S57" s="104"/>
      <c r="T57" s="208">
        <v>2</v>
      </c>
      <c r="U57" s="209"/>
      <c r="V57" s="210">
        <v>34</v>
      </c>
      <c r="W57" s="208">
        <v>2</v>
      </c>
      <c r="X57" s="209"/>
      <c r="Y57" s="211">
        <v>32</v>
      </c>
      <c r="Z57" s="251">
        <v>2</v>
      </c>
      <c r="AA57" s="252"/>
      <c r="AB57" s="253">
        <v>34</v>
      </c>
      <c r="AC57" s="251">
        <v>2</v>
      </c>
      <c r="AD57" s="252"/>
      <c r="AE57" s="253">
        <v>32</v>
      </c>
      <c r="AF57" s="65"/>
      <c r="AG57" s="106"/>
      <c r="AH57" s="66">
        <f t="shared" si="45"/>
        <v>0</v>
      </c>
      <c r="AI57" s="65"/>
      <c r="AJ57" s="106"/>
      <c r="AK57" s="54">
        <f t="shared" si="24"/>
        <v>0</v>
      </c>
    </row>
    <row r="58" spans="2:38" ht="24.75" customHeight="1" x14ac:dyDescent="0.2">
      <c r="B58" s="60"/>
      <c r="C58" s="103"/>
      <c r="D58" s="61"/>
      <c r="E58" s="61"/>
      <c r="F58" s="48"/>
      <c r="G58" s="61"/>
      <c r="H58" s="48"/>
      <c r="I58" s="219"/>
      <c r="J58" s="61"/>
      <c r="K58" s="61"/>
      <c r="L58" s="164"/>
      <c r="M58" s="219"/>
      <c r="N58" s="62"/>
      <c r="O58" s="84"/>
      <c r="P58" s="171"/>
      <c r="Q58" s="62"/>
      <c r="R58" s="84"/>
      <c r="S58" s="104"/>
      <c r="T58" s="65"/>
      <c r="U58" s="84"/>
      <c r="V58" s="72"/>
      <c r="W58" s="65"/>
      <c r="X58" s="84"/>
      <c r="Y58" s="66"/>
      <c r="Z58" s="65"/>
      <c r="AA58" s="106"/>
      <c r="AB58" s="66"/>
      <c r="AC58" s="65"/>
      <c r="AD58" s="106"/>
      <c r="AE58" s="66"/>
      <c r="AF58" s="65"/>
      <c r="AG58" s="106"/>
      <c r="AH58" s="66"/>
      <c r="AI58" s="65"/>
      <c r="AJ58" s="106"/>
      <c r="AK58" s="54"/>
    </row>
    <row r="59" spans="2:38" ht="25.5" customHeight="1" x14ac:dyDescent="0.2">
      <c r="B59" s="284"/>
      <c r="C59" s="284" t="s">
        <v>185</v>
      </c>
      <c r="D59" s="64"/>
      <c r="E59" s="286"/>
      <c r="F59" s="64"/>
      <c r="G59" s="64"/>
      <c r="H59" s="64"/>
      <c r="I59" s="287"/>
      <c r="J59" s="64"/>
      <c r="K59" s="64"/>
      <c r="L59" s="184"/>
      <c r="M59" s="287"/>
      <c r="N59" s="114"/>
      <c r="O59" s="84"/>
      <c r="P59" s="114">
        <f t="shared" si="19"/>
        <v>0</v>
      </c>
      <c r="Q59" s="114"/>
      <c r="R59" s="84"/>
      <c r="S59" s="114"/>
      <c r="T59" s="63"/>
      <c r="U59" s="84"/>
      <c r="V59" s="259">
        <f t="shared" si="41"/>
        <v>0</v>
      </c>
      <c r="W59" s="63"/>
      <c r="X59" s="84"/>
      <c r="Y59" s="259">
        <f t="shared" si="42"/>
        <v>0</v>
      </c>
      <c r="Z59" s="63"/>
      <c r="AA59" s="106"/>
      <c r="AB59" s="259">
        <f t="shared" si="43"/>
        <v>0</v>
      </c>
      <c r="AC59" s="63"/>
      <c r="AD59" s="106"/>
      <c r="AE59" s="259">
        <f t="shared" si="44"/>
        <v>0</v>
      </c>
      <c r="AF59" s="63"/>
      <c r="AG59" s="106"/>
      <c r="AH59" s="259">
        <f t="shared" si="45"/>
        <v>0</v>
      </c>
      <c r="AI59" s="63"/>
      <c r="AJ59" s="106"/>
      <c r="AK59" s="66">
        <f t="shared" si="24"/>
        <v>0</v>
      </c>
    </row>
    <row r="60" spans="2:38" s="117" customFormat="1" ht="25.5" customHeight="1" x14ac:dyDescent="0.2">
      <c r="B60" s="61"/>
      <c r="C60" s="103" t="s">
        <v>193</v>
      </c>
      <c r="D60" s="61"/>
      <c r="E60" s="61"/>
      <c r="F60" s="220"/>
      <c r="G60" s="61">
        <v>4</v>
      </c>
      <c r="H60" s="48">
        <f t="shared" ref="H60" si="57">G60*30</f>
        <v>120</v>
      </c>
      <c r="I60" s="220">
        <f t="shared" ref="I60" si="58">P60+S60+V60+Y60+AB60+AE60+AH60+AK60</f>
        <v>64</v>
      </c>
      <c r="J60" s="61"/>
      <c r="K60" s="61"/>
      <c r="L60" s="48">
        <f t="shared" ref="L60:L100" si="59">H60/3</f>
        <v>40</v>
      </c>
      <c r="M60" s="220">
        <f t="shared" ref="M60:M100" si="60">H60-I60</f>
        <v>56</v>
      </c>
      <c r="N60" s="115" t="s">
        <v>149</v>
      </c>
      <c r="O60" s="106"/>
      <c r="P60" s="217"/>
      <c r="Q60" s="115"/>
      <c r="R60" s="106"/>
      <c r="S60" s="116"/>
      <c r="T60" s="204">
        <v>4</v>
      </c>
      <c r="U60" s="205"/>
      <c r="V60" s="206">
        <f t="shared" ref="V60" si="61">T60*$T$6</f>
        <v>64</v>
      </c>
      <c r="W60" s="65"/>
      <c r="X60" s="106"/>
      <c r="Y60" s="66"/>
      <c r="Z60" s="65"/>
      <c r="AA60" s="106"/>
      <c r="AB60" s="66"/>
      <c r="AC60" s="65"/>
      <c r="AD60" s="106"/>
      <c r="AE60" s="66"/>
      <c r="AF60" s="65"/>
      <c r="AG60" s="106"/>
      <c r="AH60" s="66"/>
      <c r="AI60" s="65"/>
      <c r="AJ60" s="106"/>
      <c r="AK60" s="54"/>
      <c r="AL60" s="305"/>
    </row>
    <row r="61" spans="2:38" ht="25.5" customHeight="1" x14ac:dyDescent="0.2">
      <c r="B61" s="224">
        <v>8</v>
      </c>
      <c r="C61" s="47" t="s">
        <v>196</v>
      </c>
      <c r="D61" s="61"/>
      <c r="E61" s="61"/>
      <c r="F61" s="48"/>
      <c r="G61" s="61">
        <v>8</v>
      </c>
      <c r="H61" s="48">
        <f>G61*30</f>
        <v>240</v>
      </c>
      <c r="I61" s="219">
        <f>P61+S61+V61+Y61+AB61+AE61+AH61+AK61</f>
        <v>140</v>
      </c>
      <c r="J61" s="61"/>
      <c r="K61" s="61"/>
      <c r="L61" s="164">
        <f>H61/3</f>
        <v>80</v>
      </c>
      <c r="M61" s="219">
        <f>H61-I61</f>
        <v>100</v>
      </c>
      <c r="N61" s="62"/>
      <c r="O61" s="84"/>
      <c r="P61" s="171">
        <f>$N$6*N61</f>
        <v>0</v>
      </c>
      <c r="Q61" s="62"/>
      <c r="R61" s="84"/>
      <c r="S61" s="104"/>
      <c r="T61" s="200"/>
      <c r="U61" s="294"/>
      <c r="V61" s="295">
        <f>T61*$T$6</f>
        <v>0</v>
      </c>
      <c r="W61" s="204">
        <v>4</v>
      </c>
      <c r="X61" s="205"/>
      <c r="Y61" s="207">
        <f>W61*$W$6</f>
        <v>84</v>
      </c>
      <c r="Z61" s="65">
        <v>4</v>
      </c>
      <c r="AA61" s="106"/>
      <c r="AB61" s="66">
        <f>Z61*$Z$6</f>
        <v>56</v>
      </c>
      <c r="AC61" s="65"/>
      <c r="AD61" s="106"/>
      <c r="AE61" s="66">
        <f>AC61*$AC$6</f>
        <v>0</v>
      </c>
      <c r="AF61" s="65"/>
      <c r="AG61" s="106"/>
      <c r="AH61" s="66">
        <f>AF61*$AF$6</f>
        <v>0</v>
      </c>
      <c r="AI61" s="65"/>
      <c r="AJ61" s="106"/>
      <c r="AK61" s="54">
        <f>$AI$6*AI61</f>
        <v>0</v>
      </c>
    </row>
    <row r="62" spans="2:38" ht="25.5" customHeight="1" x14ac:dyDescent="0.2">
      <c r="B62" s="111">
        <v>9</v>
      </c>
      <c r="C62" s="47" t="s">
        <v>194</v>
      </c>
      <c r="D62" s="61"/>
      <c r="E62" s="61">
        <v>4</v>
      </c>
      <c r="F62" s="48"/>
      <c r="G62" s="61">
        <v>3</v>
      </c>
      <c r="H62" s="48">
        <f t="shared" si="20"/>
        <v>90</v>
      </c>
      <c r="I62" s="219">
        <f t="shared" si="21"/>
        <v>56</v>
      </c>
      <c r="J62" s="61"/>
      <c r="K62" s="61"/>
      <c r="L62" s="164">
        <f t="shared" si="59"/>
        <v>30</v>
      </c>
      <c r="M62" s="219">
        <f t="shared" si="60"/>
        <v>34</v>
      </c>
      <c r="N62" s="198"/>
      <c r="O62" s="294"/>
      <c r="P62" s="185">
        <f t="shared" si="19"/>
        <v>0</v>
      </c>
      <c r="Q62" s="198"/>
      <c r="R62" s="294"/>
      <c r="S62" s="296"/>
      <c r="T62" s="200"/>
      <c r="U62" s="294"/>
      <c r="V62" s="295">
        <f t="shared" si="41"/>
        <v>0</v>
      </c>
      <c r="W62" s="200"/>
      <c r="X62" s="294"/>
      <c r="Y62" s="297">
        <f t="shared" si="42"/>
        <v>0</v>
      </c>
      <c r="Z62" s="65">
        <v>4</v>
      </c>
      <c r="AA62" s="106"/>
      <c r="AB62" s="66">
        <f t="shared" si="43"/>
        <v>56</v>
      </c>
      <c r="AC62" s="65"/>
      <c r="AD62" s="106"/>
      <c r="AE62" s="66">
        <f t="shared" si="44"/>
        <v>0</v>
      </c>
      <c r="AF62" s="65"/>
      <c r="AG62" s="106"/>
      <c r="AH62" s="66">
        <f t="shared" si="45"/>
        <v>0</v>
      </c>
      <c r="AI62" s="65"/>
      <c r="AJ62" s="106"/>
      <c r="AK62" s="54">
        <f t="shared" si="24"/>
        <v>0</v>
      </c>
    </row>
    <row r="63" spans="2:38" ht="25.5" customHeight="1" x14ac:dyDescent="0.2">
      <c r="B63" s="225">
        <v>10</v>
      </c>
      <c r="C63" s="47" t="s">
        <v>201</v>
      </c>
      <c r="D63" s="61"/>
      <c r="E63" s="61">
        <v>4</v>
      </c>
      <c r="F63" s="48"/>
      <c r="G63" s="61">
        <v>13</v>
      </c>
      <c r="H63" s="48">
        <f t="shared" si="20"/>
        <v>390</v>
      </c>
      <c r="I63" s="219">
        <f t="shared" si="21"/>
        <v>256</v>
      </c>
      <c r="J63" s="61"/>
      <c r="K63" s="61"/>
      <c r="L63" s="164">
        <f t="shared" si="59"/>
        <v>130</v>
      </c>
      <c r="M63" s="219">
        <f t="shared" si="60"/>
        <v>134</v>
      </c>
      <c r="N63" s="198"/>
      <c r="O63" s="294"/>
      <c r="P63" s="185">
        <f t="shared" si="19"/>
        <v>0</v>
      </c>
      <c r="Q63" s="198"/>
      <c r="R63" s="294"/>
      <c r="S63" s="296"/>
      <c r="T63" s="200"/>
      <c r="U63" s="294"/>
      <c r="V63" s="295">
        <f t="shared" si="41"/>
        <v>0</v>
      </c>
      <c r="W63" s="204">
        <v>4</v>
      </c>
      <c r="X63" s="205"/>
      <c r="Y63" s="207">
        <f t="shared" si="42"/>
        <v>84</v>
      </c>
      <c r="Z63" s="65">
        <v>4</v>
      </c>
      <c r="AA63" s="106"/>
      <c r="AB63" s="66">
        <f t="shared" si="43"/>
        <v>56</v>
      </c>
      <c r="AC63" s="65">
        <v>4</v>
      </c>
      <c r="AD63" s="106"/>
      <c r="AE63" s="66">
        <f t="shared" si="44"/>
        <v>60</v>
      </c>
      <c r="AF63" s="65">
        <v>4</v>
      </c>
      <c r="AG63" s="106"/>
      <c r="AH63" s="66">
        <f t="shared" si="45"/>
        <v>56</v>
      </c>
      <c r="AI63" s="65"/>
      <c r="AJ63" s="106"/>
      <c r="AK63" s="54">
        <f t="shared" si="24"/>
        <v>0</v>
      </c>
    </row>
    <row r="64" spans="2:38" ht="25.5" customHeight="1" x14ac:dyDescent="0.2">
      <c r="B64" s="225">
        <v>16</v>
      </c>
      <c r="C64" s="103" t="s">
        <v>228</v>
      </c>
      <c r="D64" s="61"/>
      <c r="E64" s="61"/>
      <c r="F64" s="48"/>
      <c r="G64" s="61">
        <v>3</v>
      </c>
      <c r="H64" s="48">
        <f t="shared" ref="H64" si="62">G64*30</f>
        <v>90</v>
      </c>
      <c r="I64" s="219">
        <f t="shared" ref="I64" si="63">P64+S64+V64+Y64+AB64+AE64+AH64+AK64</f>
        <v>56</v>
      </c>
      <c r="J64" s="112"/>
      <c r="K64" s="113"/>
      <c r="L64" s="164">
        <f t="shared" ref="L64" si="64">H64/3</f>
        <v>30</v>
      </c>
      <c r="M64" s="219">
        <f t="shared" ref="M64" si="65">H64-I64</f>
        <v>34</v>
      </c>
      <c r="N64" s="198"/>
      <c r="O64" s="294"/>
      <c r="P64" s="296"/>
      <c r="Q64" s="198"/>
      <c r="R64" s="294"/>
      <c r="S64" s="296"/>
      <c r="T64" s="200"/>
      <c r="U64" s="294"/>
      <c r="V64" s="295">
        <f t="shared" ref="V64" si="66">T64*$T$6</f>
        <v>0</v>
      </c>
      <c r="W64" s="200"/>
      <c r="X64" s="294"/>
      <c r="Y64" s="297">
        <f t="shared" ref="Y64" si="67">W64*$W$6</f>
        <v>0</v>
      </c>
      <c r="Z64" s="65">
        <v>4</v>
      </c>
      <c r="AA64" s="106"/>
      <c r="AB64" s="66">
        <f t="shared" ref="AB64" si="68">Z64*$Z$6</f>
        <v>56</v>
      </c>
      <c r="AC64" s="65"/>
      <c r="AD64" s="106"/>
      <c r="AE64" s="66">
        <f t="shared" ref="AE64" si="69">AC64*$AC$6</f>
        <v>0</v>
      </c>
      <c r="AF64" s="65"/>
      <c r="AG64" s="106"/>
      <c r="AH64" s="66">
        <f t="shared" ref="AH64" si="70">AF64*$AF$6</f>
        <v>0</v>
      </c>
      <c r="AI64" s="65"/>
      <c r="AJ64" s="106"/>
      <c r="AK64" s="54">
        <f t="shared" ref="AK64" si="71">$AI$6*AI64</f>
        <v>0</v>
      </c>
    </row>
    <row r="65" spans="2:37" ht="25.5" customHeight="1" x14ac:dyDescent="0.2">
      <c r="B65" s="243">
        <v>11</v>
      </c>
      <c r="C65" s="59" t="s">
        <v>200</v>
      </c>
      <c r="D65" s="61">
        <v>7</v>
      </c>
      <c r="E65" s="61">
        <v>5.6</v>
      </c>
      <c r="F65" s="48"/>
      <c r="G65" s="61">
        <v>7</v>
      </c>
      <c r="H65" s="48">
        <f t="shared" si="20"/>
        <v>210</v>
      </c>
      <c r="I65" s="219">
        <f t="shared" si="21"/>
        <v>116</v>
      </c>
      <c r="J65" s="112"/>
      <c r="K65" s="113"/>
      <c r="L65" s="164">
        <f t="shared" si="59"/>
        <v>70</v>
      </c>
      <c r="M65" s="219">
        <f t="shared" si="60"/>
        <v>94</v>
      </c>
      <c r="N65" s="198"/>
      <c r="O65" s="294"/>
      <c r="P65" s="185">
        <f t="shared" si="19"/>
        <v>0</v>
      </c>
      <c r="Q65" s="198"/>
      <c r="R65" s="294"/>
      <c r="S65" s="296"/>
      <c r="T65" s="200"/>
      <c r="U65" s="294"/>
      <c r="V65" s="295">
        <f t="shared" si="41"/>
        <v>0</v>
      </c>
      <c r="W65" s="200"/>
      <c r="X65" s="294"/>
      <c r="Y65" s="297">
        <f t="shared" si="42"/>
        <v>0</v>
      </c>
      <c r="Z65" s="65"/>
      <c r="AA65" s="106"/>
      <c r="AB65" s="66">
        <f t="shared" si="43"/>
        <v>0</v>
      </c>
      <c r="AC65" s="65">
        <v>4</v>
      </c>
      <c r="AD65" s="106"/>
      <c r="AE65" s="66">
        <f t="shared" si="44"/>
        <v>60</v>
      </c>
      <c r="AF65" s="65">
        <v>4</v>
      </c>
      <c r="AG65" s="106"/>
      <c r="AH65" s="66">
        <f t="shared" si="45"/>
        <v>56</v>
      </c>
      <c r="AI65" s="65"/>
      <c r="AJ65" s="106"/>
      <c r="AK65" s="54">
        <f t="shared" si="24"/>
        <v>0</v>
      </c>
    </row>
    <row r="66" spans="2:37" ht="25.5" x14ac:dyDescent="0.2">
      <c r="B66" s="225">
        <v>14</v>
      </c>
      <c r="C66" s="103" t="s">
        <v>208</v>
      </c>
      <c r="D66" s="61"/>
      <c r="E66" s="61"/>
      <c r="F66" s="48"/>
      <c r="G66" s="61">
        <v>3</v>
      </c>
      <c r="H66" s="48">
        <f t="shared" ref="H66" si="72">G66*30</f>
        <v>90</v>
      </c>
      <c r="I66" s="219">
        <f t="shared" ref="I66" si="73">P66+S66+V66+Y66+AB66+AE66+AH66+AK66</f>
        <v>45</v>
      </c>
      <c r="J66" s="112"/>
      <c r="K66" s="113"/>
      <c r="L66" s="164">
        <f t="shared" ref="L66" si="74">H66/3</f>
        <v>30</v>
      </c>
      <c r="M66" s="219">
        <f t="shared" ref="M66" si="75">H66-I66</f>
        <v>45</v>
      </c>
      <c r="N66" s="198"/>
      <c r="O66" s="294"/>
      <c r="P66" s="185">
        <f t="shared" ref="P66" si="76">$N$6*N66</f>
        <v>0</v>
      </c>
      <c r="Q66" s="198"/>
      <c r="R66" s="294"/>
      <c r="S66" s="185">
        <f t="shared" ref="S66" si="77">$Q$6*Q66</f>
        <v>0</v>
      </c>
      <c r="T66" s="200"/>
      <c r="U66" s="294"/>
      <c r="V66" s="295">
        <f t="shared" ref="V66" si="78">T66*$T$6</f>
        <v>0</v>
      </c>
      <c r="W66" s="200"/>
      <c r="X66" s="294"/>
      <c r="Y66" s="297">
        <f t="shared" ref="Y66" si="79">W66*$W$6</f>
        <v>0</v>
      </c>
      <c r="Z66" s="65"/>
      <c r="AA66" s="106"/>
      <c r="AB66" s="66">
        <f t="shared" ref="AB66" si="80">Z66*$Z$6</f>
        <v>0</v>
      </c>
      <c r="AC66" s="65">
        <v>3</v>
      </c>
      <c r="AD66" s="106"/>
      <c r="AE66" s="66">
        <f t="shared" ref="AE66" si="81">AC66*$AC$6</f>
        <v>45</v>
      </c>
      <c r="AF66" s="65"/>
      <c r="AG66" s="106"/>
      <c r="AH66" s="66">
        <f t="shared" ref="AH66" si="82">AF66*$AF$6</f>
        <v>0</v>
      </c>
      <c r="AI66" s="65"/>
      <c r="AJ66" s="106"/>
      <c r="AK66" s="54">
        <f t="shared" ref="AK66" si="83">$AI$6*AI66</f>
        <v>0</v>
      </c>
    </row>
    <row r="67" spans="2:37" ht="25.5" customHeight="1" x14ac:dyDescent="0.2">
      <c r="B67" s="111">
        <v>13</v>
      </c>
      <c r="C67" s="103" t="s">
        <v>233</v>
      </c>
      <c r="D67" s="107"/>
      <c r="E67" s="61"/>
      <c r="F67" s="48"/>
      <c r="G67" s="61">
        <v>2</v>
      </c>
      <c r="H67" s="48">
        <f t="shared" si="20"/>
        <v>60</v>
      </c>
      <c r="I67" s="219">
        <f t="shared" si="21"/>
        <v>28</v>
      </c>
      <c r="J67" s="112"/>
      <c r="K67" s="113"/>
      <c r="L67" s="164">
        <f t="shared" si="59"/>
        <v>20</v>
      </c>
      <c r="M67" s="219">
        <f t="shared" si="60"/>
        <v>32</v>
      </c>
      <c r="N67" s="198"/>
      <c r="O67" s="294"/>
      <c r="P67" s="185">
        <f t="shared" si="19"/>
        <v>0</v>
      </c>
      <c r="Q67" s="198"/>
      <c r="R67" s="294"/>
      <c r="S67" s="185">
        <f t="shared" ref="S67" si="84">$Q$6*Q67</f>
        <v>0</v>
      </c>
      <c r="T67" s="200"/>
      <c r="U67" s="294"/>
      <c r="V67" s="295">
        <f t="shared" si="41"/>
        <v>0</v>
      </c>
      <c r="W67" s="200"/>
      <c r="X67" s="294"/>
      <c r="Y67" s="297">
        <f t="shared" si="42"/>
        <v>0</v>
      </c>
      <c r="Z67" s="65"/>
      <c r="AA67" s="106"/>
      <c r="AB67" s="66">
        <f t="shared" si="43"/>
        <v>0</v>
      </c>
      <c r="AC67" s="65"/>
      <c r="AD67" s="106"/>
      <c r="AE67" s="66">
        <f t="shared" si="44"/>
        <v>0</v>
      </c>
      <c r="AF67" s="65">
        <v>2</v>
      </c>
      <c r="AG67" s="106"/>
      <c r="AH67" s="66">
        <f t="shared" si="45"/>
        <v>28</v>
      </c>
      <c r="AI67" s="65"/>
      <c r="AJ67" s="106"/>
      <c r="AK67" s="54">
        <f t="shared" si="24"/>
        <v>0</v>
      </c>
    </row>
    <row r="68" spans="2:37" ht="25.5" customHeight="1" x14ac:dyDescent="0.2">
      <c r="B68" s="243">
        <v>15</v>
      </c>
      <c r="C68" s="103" t="s">
        <v>209</v>
      </c>
      <c r="D68" s="61"/>
      <c r="E68" s="61"/>
      <c r="F68" s="48"/>
      <c r="G68" s="61">
        <v>4</v>
      </c>
      <c r="H68" s="48">
        <f t="shared" si="20"/>
        <v>120</v>
      </c>
      <c r="I68" s="219">
        <f t="shared" si="21"/>
        <v>70</v>
      </c>
      <c r="J68" s="112"/>
      <c r="K68" s="113"/>
      <c r="L68" s="164">
        <f t="shared" si="59"/>
        <v>40</v>
      </c>
      <c r="M68" s="219">
        <f t="shared" si="60"/>
        <v>50</v>
      </c>
      <c r="N68" s="198"/>
      <c r="O68" s="294"/>
      <c r="P68" s="296"/>
      <c r="Q68" s="198"/>
      <c r="R68" s="294"/>
      <c r="S68" s="296"/>
      <c r="T68" s="200"/>
      <c r="U68" s="294"/>
      <c r="V68" s="295">
        <f t="shared" si="41"/>
        <v>0</v>
      </c>
      <c r="W68" s="200"/>
      <c r="X68" s="294"/>
      <c r="Y68" s="297">
        <f t="shared" si="42"/>
        <v>0</v>
      </c>
      <c r="Z68" s="65"/>
      <c r="AA68" s="106"/>
      <c r="AB68" s="66">
        <f t="shared" si="43"/>
        <v>0</v>
      </c>
      <c r="AC68" s="65"/>
      <c r="AD68" s="106"/>
      <c r="AE68" s="66">
        <f t="shared" si="44"/>
        <v>0</v>
      </c>
      <c r="AF68" s="65">
        <v>5</v>
      </c>
      <c r="AG68" s="106"/>
      <c r="AH68" s="66">
        <f t="shared" si="45"/>
        <v>70</v>
      </c>
      <c r="AI68" s="65"/>
      <c r="AJ68" s="106"/>
      <c r="AK68" s="54">
        <f t="shared" si="24"/>
        <v>0</v>
      </c>
    </row>
    <row r="69" spans="2:37" ht="25.5" customHeight="1" x14ac:dyDescent="0.2">
      <c r="B69" s="111">
        <v>13</v>
      </c>
      <c r="C69" s="103" t="s">
        <v>205</v>
      </c>
      <c r="D69" s="107"/>
      <c r="E69" s="61"/>
      <c r="F69" s="48"/>
      <c r="G69" s="61">
        <v>3</v>
      </c>
      <c r="H69" s="48">
        <f t="shared" ref="H69" si="85">G69*30</f>
        <v>90</v>
      </c>
      <c r="I69" s="219">
        <f t="shared" ref="I69" si="86">P69+S69+V69+Y69+AB69+AE69+AH69+AK69</f>
        <v>56</v>
      </c>
      <c r="J69" s="112"/>
      <c r="K69" s="113"/>
      <c r="L69" s="164">
        <f t="shared" ref="L69" si="87">H69/3</f>
        <v>30</v>
      </c>
      <c r="M69" s="219">
        <f t="shared" ref="M69" si="88">H69-I69</f>
        <v>34</v>
      </c>
      <c r="N69" s="198"/>
      <c r="O69" s="294"/>
      <c r="P69" s="185">
        <f t="shared" ref="P69" si="89">$N$6*N69</f>
        <v>0</v>
      </c>
      <c r="Q69" s="198"/>
      <c r="R69" s="294"/>
      <c r="S69" s="185">
        <f t="shared" ref="S69" si="90">$Q$6*Q69</f>
        <v>0</v>
      </c>
      <c r="T69" s="200"/>
      <c r="U69" s="294"/>
      <c r="V69" s="295">
        <f t="shared" ref="V69" si="91">T69*$T$6</f>
        <v>0</v>
      </c>
      <c r="W69" s="200"/>
      <c r="X69" s="294"/>
      <c r="Y69" s="297">
        <f t="shared" ref="Y69" si="92">W69*$W$6</f>
        <v>0</v>
      </c>
      <c r="Z69" s="65"/>
      <c r="AA69" s="106"/>
      <c r="AB69" s="66">
        <f t="shared" ref="AB69" si="93">Z69*$Z$6</f>
        <v>0</v>
      </c>
      <c r="AC69" s="65"/>
      <c r="AD69" s="106"/>
      <c r="AE69" s="66">
        <f t="shared" ref="AE69" si="94">AC69*$AC$6</f>
        <v>0</v>
      </c>
      <c r="AF69" s="65">
        <v>4</v>
      </c>
      <c r="AG69" s="106"/>
      <c r="AH69" s="66">
        <f t="shared" ref="AH69" si="95">AF69*$AF$6</f>
        <v>56</v>
      </c>
      <c r="AI69" s="65"/>
      <c r="AJ69" s="106"/>
      <c r="AK69" s="54">
        <f t="shared" ref="AK69" si="96">$AI$6*AI69</f>
        <v>0</v>
      </c>
    </row>
    <row r="70" spans="2:37" ht="25.5" customHeight="1" x14ac:dyDescent="0.2">
      <c r="B70" s="225">
        <v>12</v>
      </c>
      <c r="C70" s="59" t="s">
        <v>204</v>
      </c>
      <c r="D70" s="61"/>
      <c r="E70" s="61"/>
      <c r="F70" s="48"/>
      <c r="G70" s="61">
        <v>3</v>
      </c>
      <c r="H70" s="48">
        <f t="shared" ref="H70" si="97">G70*30</f>
        <v>90</v>
      </c>
      <c r="I70" s="219">
        <f t="shared" ref="I70" si="98">P70+S70+V70+Y70+AB70+AE70+AH70+AK70</f>
        <v>48</v>
      </c>
      <c r="J70" s="112"/>
      <c r="K70" s="113"/>
      <c r="L70" s="164">
        <f t="shared" ref="L70" si="99">H70/3</f>
        <v>30</v>
      </c>
      <c r="M70" s="219">
        <f t="shared" ref="M70" si="100">H70-I70</f>
        <v>42</v>
      </c>
      <c r="N70" s="198"/>
      <c r="O70" s="294"/>
      <c r="P70" s="185"/>
      <c r="Q70" s="198"/>
      <c r="R70" s="294"/>
      <c r="S70" s="296"/>
      <c r="T70" s="200"/>
      <c r="U70" s="294"/>
      <c r="V70" s="295"/>
      <c r="W70" s="200"/>
      <c r="X70" s="294"/>
      <c r="Y70" s="297"/>
      <c r="Z70" s="65"/>
      <c r="AA70" s="106"/>
      <c r="AB70" s="66">
        <f t="shared" si="43"/>
        <v>0</v>
      </c>
      <c r="AC70" s="65"/>
      <c r="AD70" s="106"/>
      <c r="AE70" s="66"/>
      <c r="AF70" s="65"/>
      <c r="AG70" s="106"/>
      <c r="AH70" s="66"/>
      <c r="AI70" s="65">
        <v>4</v>
      </c>
      <c r="AJ70" s="106"/>
      <c r="AK70" s="54">
        <f t="shared" ref="AK70" si="101">$AI$6*AI70</f>
        <v>48</v>
      </c>
    </row>
    <row r="71" spans="2:37" ht="29.25" customHeight="1" x14ac:dyDescent="0.2">
      <c r="B71" s="111">
        <v>17</v>
      </c>
      <c r="C71" s="103" t="s">
        <v>213</v>
      </c>
      <c r="D71" s="61"/>
      <c r="E71" s="61"/>
      <c r="F71" s="48"/>
      <c r="G71" s="61">
        <v>3</v>
      </c>
      <c r="H71" s="48">
        <f t="shared" si="20"/>
        <v>90</v>
      </c>
      <c r="I71" s="219">
        <f t="shared" si="21"/>
        <v>48</v>
      </c>
      <c r="J71" s="112"/>
      <c r="K71" s="113"/>
      <c r="L71" s="164">
        <f t="shared" si="59"/>
        <v>30</v>
      </c>
      <c r="M71" s="219">
        <f t="shared" si="60"/>
        <v>42</v>
      </c>
      <c r="N71" s="198"/>
      <c r="O71" s="294"/>
      <c r="P71" s="296"/>
      <c r="Q71" s="198"/>
      <c r="R71" s="294"/>
      <c r="S71" s="296"/>
      <c r="T71" s="200"/>
      <c r="U71" s="294"/>
      <c r="V71" s="295">
        <f t="shared" ref="V71" si="102">T71*$T$6</f>
        <v>0</v>
      </c>
      <c r="W71" s="200"/>
      <c r="X71" s="294"/>
      <c r="Y71" s="297">
        <f t="shared" ref="Y71" si="103">W71*$W$6</f>
        <v>0</v>
      </c>
      <c r="Z71" s="65"/>
      <c r="AA71" s="106"/>
      <c r="AB71" s="66">
        <f t="shared" ref="AB71" si="104">Z71*$Z$6</f>
        <v>0</v>
      </c>
      <c r="AC71" s="65"/>
      <c r="AD71" s="106"/>
      <c r="AE71" s="66">
        <f t="shared" ref="AE71" si="105">AC71*$AC$6</f>
        <v>0</v>
      </c>
      <c r="AF71" s="65"/>
      <c r="AG71" s="106"/>
      <c r="AH71" s="66">
        <f t="shared" ref="AH71" si="106">AF71*$AF$6</f>
        <v>0</v>
      </c>
      <c r="AI71" s="212">
        <v>4</v>
      </c>
      <c r="AJ71" s="213"/>
      <c r="AK71" s="214">
        <f t="shared" ref="AK71" si="107">$AI$6*AI71</f>
        <v>48</v>
      </c>
    </row>
    <row r="72" spans="2:37" ht="29.25" customHeight="1" x14ac:dyDescent="0.2">
      <c r="B72" s="111">
        <v>17</v>
      </c>
      <c r="C72" s="103" t="s">
        <v>218</v>
      </c>
      <c r="D72" s="61"/>
      <c r="E72" s="61"/>
      <c r="F72" s="48"/>
      <c r="G72" s="61">
        <v>3</v>
      </c>
      <c r="H72" s="48">
        <f t="shared" ref="H72:H73" si="108">G72*30</f>
        <v>90</v>
      </c>
      <c r="I72" s="219">
        <f t="shared" ref="I72:I73" si="109">P72+S72+V72+Y72+AB72+AE72+AH72+AK72</f>
        <v>48</v>
      </c>
      <c r="J72" s="112"/>
      <c r="K72" s="113"/>
      <c r="L72" s="164">
        <f t="shared" ref="L72:L73" si="110">H72/3</f>
        <v>30</v>
      </c>
      <c r="M72" s="219">
        <f t="shared" ref="M72:M73" si="111">H72-I72</f>
        <v>42</v>
      </c>
      <c r="N72" s="198"/>
      <c r="O72" s="294"/>
      <c r="P72" s="296"/>
      <c r="Q72" s="198"/>
      <c r="R72" s="294"/>
      <c r="S72" s="296"/>
      <c r="T72" s="200"/>
      <c r="U72" s="294"/>
      <c r="V72" s="295">
        <f t="shared" ref="V72" si="112">T72*$T$6</f>
        <v>0</v>
      </c>
      <c r="W72" s="200"/>
      <c r="X72" s="294"/>
      <c r="Y72" s="297">
        <f t="shared" ref="Y72" si="113">W72*$W$6</f>
        <v>0</v>
      </c>
      <c r="Z72" s="65"/>
      <c r="AA72" s="106"/>
      <c r="AB72" s="66">
        <f t="shared" ref="AB72:AB73" si="114">Z72*$Z$6</f>
        <v>0</v>
      </c>
      <c r="AC72" s="65"/>
      <c r="AD72" s="106"/>
      <c r="AE72" s="66">
        <f t="shared" ref="AE72" si="115">AC72*$AC$6</f>
        <v>0</v>
      </c>
      <c r="AF72" s="65"/>
      <c r="AG72" s="106"/>
      <c r="AH72" s="66">
        <f t="shared" ref="AH72" si="116">AF72*$AF$6</f>
        <v>0</v>
      </c>
      <c r="AI72" s="212">
        <v>4</v>
      </c>
      <c r="AJ72" s="213"/>
      <c r="AK72" s="214">
        <f t="shared" ref="AK72:AK73" si="117">$AI$6*AI72</f>
        <v>48</v>
      </c>
    </row>
    <row r="73" spans="2:37" ht="25.5" customHeight="1" x14ac:dyDescent="0.2">
      <c r="B73" s="225">
        <v>12</v>
      </c>
      <c r="C73" s="59" t="s">
        <v>226</v>
      </c>
      <c r="D73" s="61"/>
      <c r="E73" s="61"/>
      <c r="F73" s="48"/>
      <c r="G73" s="61">
        <v>2</v>
      </c>
      <c r="H73" s="48">
        <f t="shared" si="108"/>
        <v>60</v>
      </c>
      <c r="I73" s="219">
        <f t="shared" si="109"/>
        <v>24</v>
      </c>
      <c r="J73" s="112"/>
      <c r="K73" s="113"/>
      <c r="L73" s="164">
        <f t="shared" si="110"/>
        <v>20</v>
      </c>
      <c r="M73" s="219">
        <f t="shared" si="111"/>
        <v>36</v>
      </c>
      <c r="N73" s="198"/>
      <c r="O73" s="294"/>
      <c r="P73" s="185"/>
      <c r="Q73" s="198"/>
      <c r="R73" s="294"/>
      <c r="S73" s="296"/>
      <c r="T73" s="200"/>
      <c r="U73" s="294"/>
      <c r="V73" s="295"/>
      <c r="W73" s="200"/>
      <c r="X73" s="294"/>
      <c r="Y73" s="297"/>
      <c r="Z73" s="65"/>
      <c r="AA73" s="106"/>
      <c r="AB73" s="66">
        <f t="shared" si="114"/>
        <v>0</v>
      </c>
      <c r="AC73" s="65"/>
      <c r="AD73" s="106"/>
      <c r="AE73" s="66"/>
      <c r="AF73" s="65"/>
      <c r="AG73" s="106"/>
      <c r="AH73" s="66"/>
      <c r="AI73" s="65">
        <v>2</v>
      </c>
      <c r="AJ73" s="106"/>
      <c r="AK73" s="54">
        <f t="shared" si="117"/>
        <v>24</v>
      </c>
    </row>
    <row r="74" spans="2:37" ht="29.25" customHeight="1" x14ac:dyDescent="0.2">
      <c r="B74" s="111"/>
      <c r="C74" s="103" t="s">
        <v>212</v>
      </c>
      <c r="D74" s="61"/>
      <c r="E74" s="61"/>
      <c r="F74" s="48"/>
      <c r="G74" s="61">
        <v>1.5</v>
      </c>
      <c r="H74" s="48">
        <f t="shared" si="20"/>
        <v>45</v>
      </c>
      <c r="I74" s="219"/>
      <c r="J74" s="112"/>
      <c r="K74" s="113"/>
      <c r="L74" s="164">
        <f t="shared" si="59"/>
        <v>15</v>
      </c>
      <c r="M74" s="219"/>
      <c r="N74" s="198"/>
      <c r="O74" s="294"/>
      <c r="P74" s="296"/>
      <c r="Q74" s="198"/>
      <c r="R74" s="294"/>
      <c r="S74" s="296"/>
      <c r="T74" s="200"/>
      <c r="U74" s="294"/>
      <c r="V74" s="295"/>
      <c r="W74" s="200"/>
      <c r="X74" s="294"/>
      <c r="Y74" s="297"/>
      <c r="Z74" s="65"/>
      <c r="AA74" s="106"/>
      <c r="AB74" s="66"/>
      <c r="AC74" s="65"/>
      <c r="AD74" s="106"/>
      <c r="AE74" s="66"/>
      <c r="AF74" s="65"/>
      <c r="AG74" s="106"/>
      <c r="AH74" s="66"/>
      <c r="AI74" s="212"/>
      <c r="AJ74" s="213"/>
      <c r="AK74" s="214"/>
    </row>
    <row r="75" spans="2:37" ht="25.5" customHeight="1" x14ac:dyDescent="0.2">
      <c r="B75" s="62"/>
      <c r="C75" s="285" t="s">
        <v>186</v>
      </c>
      <c r="D75" s="64" t="s">
        <v>149</v>
      </c>
      <c r="E75" s="64"/>
      <c r="F75" s="64"/>
      <c r="G75" s="64"/>
      <c r="H75" s="64"/>
      <c r="I75" s="287"/>
      <c r="J75" s="290"/>
      <c r="K75" s="291"/>
      <c r="L75" s="184"/>
      <c r="M75" s="287"/>
      <c r="N75" s="114"/>
      <c r="O75" s="84"/>
      <c r="P75" s="114"/>
      <c r="Q75" s="114"/>
      <c r="R75" s="84"/>
      <c r="S75" s="114"/>
      <c r="T75" s="63"/>
      <c r="U75" s="84"/>
      <c r="V75" s="259"/>
      <c r="W75" s="63"/>
      <c r="X75" s="84"/>
      <c r="Y75" s="259"/>
      <c r="Z75" s="63"/>
      <c r="AA75" s="106"/>
      <c r="AB75" s="259"/>
      <c r="AC75" s="63"/>
      <c r="AD75" s="106"/>
      <c r="AE75" s="259"/>
      <c r="AF75" s="63"/>
      <c r="AG75" s="106"/>
      <c r="AH75" s="259"/>
      <c r="AI75" s="63"/>
      <c r="AJ75" s="106"/>
      <c r="AK75" s="66"/>
    </row>
    <row r="76" spans="2:37" s="155" customFormat="1" ht="25.5" customHeight="1" x14ac:dyDescent="0.2">
      <c r="B76" s="60">
        <v>18</v>
      </c>
      <c r="C76" s="103" t="s">
        <v>158</v>
      </c>
      <c r="D76" s="61"/>
      <c r="E76" s="61">
        <v>5</v>
      </c>
      <c r="F76" s="48"/>
      <c r="G76" s="61">
        <v>3</v>
      </c>
      <c r="H76" s="48">
        <f t="shared" si="20"/>
        <v>90</v>
      </c>
      <c r="I76" s="219">
        <f t="shared" ref="I76" si="118">P76+S76+V76+Y76+AB76+AE76+AH76+AK76</f>
        <v>0</v>
      </c>
      <c r="J76" s="112"/>
      <c r="K76" s="113"/>
      <c r="L76" s="164">
        <f t="shared" si="59"/>
        <v>30</v>
      </c>
      <c r="M76" s="219">
        <f t="shared" si="60"/>
        <v>90</v>
      </c>
      <c r="N76" s="62"/>
      <c r="O76" s="84"/>
      <c r="P76" s="104"/>
      <c r="Q76" s="62"/>
      <c r="R76" s="84"/>
      <c r="S76" s="104"/>
      <c r="T76" s="65"/>
      <c r="U76" s="106"/>
      <c r="V76" s="72"/>
      <c r="W76" s="65"/>
      <c r="X76" s="106"/>
      <c r="Y76" s="66"/>
      <c r="Z76" s="65"/>
      <c r="AA76" s="106"/>
      <c r="AB76" s="66">
        <f t="shared" ref="AB76:AB79" si="119">Z76*$Z$6</f>
        <v>0</v>
      </c>
      <c r="AC76" s="65"/>
      <c r="AD76" s="106"/>
      <c r="AE76" s="66">
        <f t="shared" ref="AE76:AE79" si="120">AC76*$AC$6</f>
        <v>0</v>
      </c>
      <c r="AF76" s="65"/>
      <c r="AG76" s="106"/>
      <c r="AH76" s="66">
        <f t="shared" ref="AH76:AH79" si="121">AF76*$AF$6</f>
        <v>0</v>
      </c>
      <c r="AI76" s="65"/>
      <c r="AJ76" s="106"/>
      <c r="AK76" s="54">
        <f t="shared" ref="AK76:AK79" si="122">$AI$6*AI76</f>
        <v>0</v>
      </c>
    </row>
    <row r="77" spans="2:37" s="155" customFormat="1" ht="25.5" customHeight="1" x14ac:dyDescent="0.2">
      <c r="B77" s="60">
        <v>19</v>
      </c>
      <c r="C77" s="103" t="s">
        <v>210</v>
      </c>
      <c r="D77" s="61"/>
      <c r="E77" s="61"/>
      <c r="F77" s="48"/>
      <c r="G77" s="61">
        <v>6</v>
      </c>
      <c r="H77" s="48">
        <f t="shared" si="20"/>
        <v>180</v>
      </c>
      <c r="I77" s="219"/>
      <c r="J77" s="112"/>
      <c r="K77" s="113"/>
      <c r="L77" s="164"/>
      <c r="M77" s="219"/>
      <c r="N77" s="62"/>
      <c r="O77" s="84"/>
      <c r="P77" s="104"/>
      <c r="Q77" s="62"/>
      <c r="R77" s="84"/>
      <c r="S77" s="104"/>
      <c r="T77" s="65"/>
      <c r="U77" s="106"/>
      <c r="V77" s="72"/>
      <c r="W77" s="65"/>
      <c r="X77" s="106"/>
      <c r="Y77" s="66"/>
      <c r="Z77" s="65">
        <v>1</v>
      </c>
      <c r="AA77" s="106"/>
      <c r="AB77" s="66"/>
      <c r="AC77" s="65">
        <v>1</v>
      </c>
      <c r="AD77" s="106"/>
      <c r="AE77" s="66"/>
      <c r="AF77" s="65">
        <v>1</v>
      </c>
      <c r="AG77" s="106"/>
      <c r="AH77" s="66"/>
      <c r="AI77" s="65">
        <v>1</v>
      </c>
      <c r="AJ77" s="106"/>
      <c r="AK77" s="54"/>
    </row>
    <row r="78" spans="2:37" s="155" customFormat="1" ht="25.5" customHeight="1" x14ac:dyDescent="0.2">
      <c r="B78" s="60">
        <v>20</v>
      </c>
      <c r="C78" s="103" t="s">
        <v>206</v>
      </c>
      <c r="D78" s="61"/>
      <c r="E78" s="61">
        <v>6.7</v>
      </c>
      <c r="F78" s="48"/>
      <c r="G78" s="61">
        <v>12</v>
      </c>
      <c r="H78" s="48">
        <f t="shared" si="20"/>
        <v>360</v>
      </c>
      <c r="I78" s="219"/>
      <c r="J78" s="112"/>
      <c r="K78" s="113"/>
      <c r="L78" s="164">
        <f t="shared" si="59"/>
        <v>120</v>
      </c>
      <c r="M78" s="219">
        <f t="shared" si="60"/>
        <v>360</v>
      </c>
      <c r="N78" s="62"/>
      <c r="O78" s="84"/>
      <c r="P78" s="104"/>
      <c r="Q78" s="62"/>
      <c r="R78" s="84"/>
      <c r="S78" s="104"/>
      <c r="T78" s="65"/>
      <c r="U78" s="84"/>
      <c r="V78" s="72">
        <f t="shared" ref="V78:V79" si="123">T78*$T$6</f>
        <v>0</v>
      </c>
      <c r="W78" s="65"/>
      <c r="X78" s="84"/>
      <c r="Y78" s="66">
        <f t="shared" ref="Y78:Y79" si="124">W78*$W$6</f>
        <v>0</v>
      </c>
      <c r="Z78" s="65"/>
      <c r="AA78" s="106"/>
      <c r="AB78" s="66">
        <f t="shared" si="119"/>
        <v>0</v>
      </c>
      <c r="AC78" s="65"/>
      <c r="AD78" s="106"/>
      <c r="AE78" s="66">
        <f t="shared" si="120"/>
        <v>0</v>
      </c>
      <c r="AF78" s="65"/>
      <c r="AG78" s="106"/>
      <c r="AH78" s="66">
        <f t="shared" si="121"/>
        <v>0</v>
      </c>
      <c r="AI78" s="65"/>
      <c r="AJ78" s="106"/>
      <c r="AK78" s="54">
        <f t="shared" si="122"/>
        <v>0</v>
      </c>
    </row>
    <row r="79" spans="2:37" s="155" customFormat="1" ht="25.5" customHeight="1" x14ac:dyDescent="0.2">
      <c r="B79" s="60">
        <v>21</v>
      </c>
      <c r="C79" s="103" t="s">
        <v>159</v>
      </c>
      <c r="D79" s="61"/>
      <c r="E79" s="61">
        <v>8</v>
      </c>
      <c r="F79" s="48"/>
      <c r="G79" s="61">
        <v>6</v>
      </c>
      <c r="H79" s="48">
        <f t="shared" si="20"/>
        <v>180</v>
      </c>
      <c r="I79" s="219"/>
      <c r="J79" s="112"/>
      <c r="K79" s="113"/>
      <c r="L79" s="164">
        <f t="shared" si="59"/>
        <v>60</v>
      </c>
      <c r="M79" s="219">
        <f t="shared" si="60"/>
        <v>180</v>
      </c>
      <c r="N79" s="62"/>
      <c r="O79" s="84"/>
      <c r="P79" s="104"/>
      <c r="Q79" s="62"/>
      <c r="R79" s="84"/>
      <c r="S79" s="104"/>
      <c r="T79" s="65"/>
      <c r="U79" s="84"/>
      <c r="V79" s="72">
        <f t="shared" si="123"/>
        <v>0</v>
      </c>
      <c r="W79" s="65"/>
      <c r="X79" s="84"/>
      <c r="Y79" s="66">
        <f t="shared" si="124"/>
        <v>0</v>
      </c>
      <c r="Z79" s="65"/>
      <c r="AA79" s="106"/>
      <c r="AB79" s="66">
        <f t="shared" si="119"/>
        <v>0</v>
      </c>
      <c r="AC79" s="65"/>
      <c r="AD79" s="106"/>
      <c r="AE79" s="66">
        <f t="shared" si="120"/>
        <v>0</v>
      </c>
      <c r="AF79" s="65"/>
      <c r="AG79" s="106"/>
      <c r="AH79" s="66">
        <f t="shared" si="121"/>
        <v>0</v>
      </c>
      <c r="AI79" s="65"/>
      <c r="AJ79" s="106"/>
      <c r="AK79" s="54">
        <f t="shared" si="122"/>
        <v>0</v>
      </c>
    </row>
    <row r="80" spans="2:37" s="155" customFormat="1" ht="25.5" customHeight="1" x14ac:dyDescent="0.2">
      <c r="B80" s="60">
        <v>22</v>
      </c>
      <c r="C80" s="288" t="s">
        <v>211</v>
      </c>
      <c r="D80" s="61"/>
      <c r="E80" s="61">
        <v>8</v>
      </c>
      <c r="F80" s="48"/>
      <c r="G80" s="61">
        <v>6</v>
      </c>
      <c r="H80" s="48">
        <f t="shared" si="20"/>
        <v>180</v>
      </c>
      <c r="I80" s="219"/>
      <c r="J80" s="112"/>
      <c r="K80" s="113"/>
      <c r="L80" s="164"/>
      <c r="M80" s="219"/>
      <c r="N80" s="62"/>
      <c r="O80" s="84"/>
      <c r="P80" s="104"/>
      <c r="Q80" s="62"/>
      <c r="R80" s="84"/>
      <c r="S80" s="104"/>
      <c r="T80" s="65"/>
      <c r="U80" s="84"/>
      <c r="V80" s="72"/>
      <c r="W80" s="65"/>
      <c r="X80" s="84"/>
      <c r="Y80" s="66"/>
      <c r="Z80" s="65"/>
      <c r="AA80" s="106"/>
      <c r="AB80" s="66"/>
      <c r="AC80" s="65"/>
      <c r="AD80" s="106"/>
      <c r="AE80" s="66"/>
      <c r="AF80" s="65"/>
      <c r="AG80" s="106"/>
      <c r="AH80" s="66"/>
      <c r="AI80" s="65"/>
      <c r="AJ80" s="106"/>
      <c r="AK80" s="54"/>
    </row>
    <row r="81" spans="2:37" s="155" customFormat="1" ht="28.5" customHeight="1" x14ac:dyDescent="0.2">
      <c r="B81" s="289"/>
      <c r="C81" s="390" t="s">
        <v>187</v>
      </c>
      <c r="D81" s="390"/>
      <c r="E81" s="390"/>
      <c r="F81" s="64"/>
      <c r="G81" s="64"/>
      <c r="H81" s="64"/>
      <c r="I81" s="287"/>
      <c r="J81" s="290"/>
      <c r="K81" s="291"/>
      <c r="L81" s="184"/>
      <c r="M81" s="287"/>
      <c r="N81" s="114"/>
      <c r="O81" s="84"/>
      <c r="P81" s="114"/>
      <c r="Q81" s="114"/>
      <c r="R81" s="84"/>
      <c r="S81" s="114"/>
      <c r="T81" s="63"/>
      <c r="U81" s="84"/>
      <c r="V81" s="259"/>
      <c r="W81" s="63"/>
      <c r="X81" s="84"/>
      <c r="Y81" s="259"/>
      <c r="Z81" s="63"/>
      <c r="AA81" s="106"/>
      <c r="AB81" s="259"/>
      <c r="AC81" s="63"/>
      <c r="AD81" s="106"/>
      <c r="AE81" s="259"/>
      <c r="AF81" s="63"/>
      <c r="AG81" s="106"/>
      <c r="AH81" s="259"/>
      <c r="AI81" s="63"/>
      <c r="AJ81" s="106"/>
      <c r="AK81" s="66"/>
    </row>
    <row r="82" spans="2:37" ht="25.5" customHeight="1" x14ac:dyDescent="0.2">
      <c r="B82" s="60">
        <v>21</v>
      </c>
      <c r="C82" s="103" t="s">
        <v>139</v>
      </c>
      <c r="D82" s="61"/>
      <c r="E82" s="61"/>
      <c r="F82" s="220"/>
      <c r="G82" s="61">
        <v>2</v>
      </c>
      <c r="H82" s="48">
        <f t="shared" si="20"/>
        <v>60</v>
      </c>
      <c r="I82" s="219">
        <f t="shared" ref="I82:I88" si="125">P82+S82+V82+Y82+AB82+AE82+AH82+AK82</f>
        <v>34</v>
      </c>
      <c r="J82" s="61"/>
      <c r="K82" s="61"/>
      <c r="L82" s="164">
        <f t="shared" si="59"/>
        <v>20</v>
      </c>
      <c r="M82" s="219">
        <f t="shared" si="60"/>
        <v>26</v>
      </c>
      <c r="N82" s="324">
        <v>2</v>
      </c>
      <c r="O82" s="205"/>
      <c r="P82" s="174">
        <f>$N$6*N82</f>
        <v>34</v>
      </c>
      <c r="Q82" s="62"/>
      <c r="R82" s="84"/>
      <c r="S82" s="104"/>
      <c r="T82" s="65"/>
      <c r="U82" s="106"/>
      <c r="V82" s="72">
        <f>T82*$T$6</f>
        <v>0</v>
      </c>
      <c r="W82" s="65"/>
      <c r="X82" s="106"/>
      <c r="Y82" s="66">
        <f>W82*$W$6</f>
        <v>0</v>
      </c>
      <c r="Z82" s="65"/>
      <c r="AA82" s="106"/>
      <c r="AB82" s="66">
        <f t="shared" ref="AB82:AB100" si="126">Z82*$Z$6</f>
        <v>0</v>
      </c>
      <c r="AC82" s="65"/>
      <c r="AD82" s="106"/>
      <c r="AE82" s="66">
        <f>AC82*$AC$6</f>
        <v>0</v>
      </c>
      <c r="AF82" s="65"/>
      <c r="AG82" s="106"/>
      <c r="AH82" s="66">
        <f>AF82*$AF$6</f>
        <v>0</v>
      </c>
      <c r="AI82" s="65"/>
      <c r="AJ82" s="106"/>
      <c r="AK82" s="54">
        <f>$AI$6*AI82</f>
        <v>0</v>
      </c>
    </row>
    <row r="83" spans="2:37" ht="25.5" customHeight="1" x14ac:dyDescent="0.2">
      <c r="B83" s="60">
        <v>23</v>
      </c>
      <c r="C83" s="103" t="s">
        <v>140</v>
      </c>
      <c r="D83" s="61"/>
      <c r="E83" s="61"/>
      <c r="F83" s="220"/>
      <c r="G83" s="61">
        <v>3</v>
      </c>
      <c r="H83" s="48">
        <f t="shared" si="20"/>
        <v>90</v>
      </c>
      <c r="I83" s="219">
        <f t="shared" si="125"/>
        <v>42</v>
      </c>
      <c r="J83" s="61"/>
      <c r="K83" s="61"/>
      <c r="L83" s="164">
        <f t="shared" si="59"/>
        <v>30</v>
      </c>
      <c r="M83" s="219">
        <f t="shared" si="60"/>
        <v>48</v>
      </c>
      <c r="N83" s="62"/>
      <c r="O83" s="84"/>
      <c r="P83" s="171">
        <f>$N$6*N83</f>
        <v>0</v>
      </c>
      <c r="Q83" s="62"/>
      <c r="R83" s="84"/>
      <c r="S83" s="104"/>
      <c r="T83" s="65"/>
      <c r="U83" s="106"/>
      <c r="V83" s="72">
        <f>T83*$T$6</f>
        <v>0</v>
      </c>
      <c r="W83" s="204">
        <v>2</v>
      </c>
      <c r="X83" s="205"/>
      <c r="Y83" s="207">
        <f>W83*$W$6</f>
        <v>42</v>
      </c>
      <c r="Z83" s="65"/>
      <c r="AA83" s="106"/>
      <c r="AB83" s="66">
        <f t="shared" si="126"/>
        <v>0</v>
      </c>
      <c r="AC83" s="65"/>
      <c r="AD83" s="106"/>
      <c r="AE83" s="66">
        <f>AC83*$AC$6</f>
        <v>0</v>
      </c>
      <c r="AF83" s="65"/>
      <c r="AG83" s="106"/>
      <c r="AH83" s="66">
        <f>AF83*$AF$6</f>
        <v>0</v>
      </c>
      <c r="AI83" s="65"/>
      <c r="AJ83" s="106"/>
      <c r="AK83" s="54">
        <f>$AI$6*AI83</f>
        <v>0</v>
      </c>
    </row>
    <row r="84" spans="2:37" ht="25.5" customHeight="1" x14ac:dyDescent="0.2">
      <c r="B84" s="60"/>
      <c r="C84" s="103" t="s">
        <v>214</v>
      </c>
      <c r="D84" s="61"/>
      <c r="E84" s="61"/>
      <c r="F84" s="220"/>
      <c r="G84" s="61">
        <v>2</v>
      </c>
      <c r="H84" s="48">
        <f t="shared" ref="H84" si="127">G84*30</f>
        <v>60</v>
      </c>
      <c r="I84" s="219">
        <f t="shared" ref="I84" si="128">P84+S84+V84+Y84+AB84+AE84+AH84+AK84</f>
        <v>32</v>
      </c>
      <c r="J84" s="61"/>
      <c r="K84" s="61"/>
      <c r="L84" s="164">
        <f t="shared" ref="L84" si="129">H84/3</f>
        <v>20</v>
      </c>
      <c r="M84" s="219">
        <f t="shared" ref="M84" si="130">H84-I84</f>
        <v>28</v>
      </c>
      <c r="N84" s="115"/>
      <c r="O84" s="106"/>
      <c r="P84" s="217"/>
      <c r="Q84" s="115"/>
      <c r="R84" s="106"/>
      <c r="S84" s="217">
        <f t="shared" ref="S84" si="131">$Q$6*Q84</f>
        <v>0</v>
      </c>
      <c r="T84" s="204">
        <v>2</v>
      </c>
      <c r="U84" s="205"/>
      <c r="V84" s="174">
        <f t="shared" ref="V84" si="132">$T$6*T84</f>
        <v>32</v>
      </c>
      <c r="W84" s="65"/>
      <c r="X84" s="106"/>
      <c r="Y84" s="66"/>
      <c r="Z84" s="65"/>
      <c r="AA84" s="106"/>
      <c r="AB84" s="66"/>
      <c r="AC84" s="65"/>
      <c r="AD84" s="106"/>
      <c r="AE84" s="66"/>
      <c r="AF84" s="65"/>
      <c r="AG84" s="106"/>
      <c r="AH84" s="66"/>
      <c r="AI84" s="65"/>
      <c r="AJ84" s="106"/>
      <c r="AK84" s="54"/>
    </row>
    <row r="85" spans="2:37" ht="25.5" customHeight="1" x14ac:dyDescent="0.2">
      <c r="B85" s="60">
        <v>24</v>
      </c>
      <c r="C85" s="247" t="s">
        <v>215</v>
      </c>
      <c r="D85" s="61"/>
      <c r="E85" s="61"/>
      <c r="F85" s="220"/>
      <c r="G85" s="61">
        <v>2</v>
      </c>
      <c r="H85" s="48">
        <f t="shared" si="20"/>
        <v>60</v>
      </c>
      <c r="I85" s="219">
        <f t="shared" si="125"/>
        <v>32</v>
      </c>
      <c r="J85" s="61"/>
      <c r="K85" s="61"/>
      <c r="L85" s="164">
        <f t="shared" si="59"/>
        <v>20</v>
      </c>
      <c r="M85" s="219">
        <f t="shared" si="60"/>
        <v>28</v>
      </c>
      <c r="N85" s="62"/>
      <c r="O85" s="84"/>
      <c r="P85" s="171"/>
      <c r="Q85" s="62"/>
      <c r="R85" s="84"/>
      <c r="S85" s="104"/>
      <c r="T85" s="65">
        <v>2</v>
      </c>
      <c r="U85" s="106"/>
      <c r="V85" s="72">
        <f>T85*$T$6</f>
        <v>32</v>
      </c>
      <c r="W85" s="65"/>
      <c r="X85" s="106"/>
      <c r="Y85" s="66">
        <f t="shared" ref="Y85" si="133">W85*$W$6</f>
        <v>0</v>
      </c>
      <c r="Z85" s="65"/>
      <c r="AA85" s="106"/>
      <c r="AB85" s="66">
        <f t="shared" si="126"/>
        <v>0</v>
      </c>
      <c r="AC85" s="65"/>
      <c r="AD85" s="106"/>
      <c r="AE85" s="66"/>
      <c r="AF85" s="65"/>
      <c r="AG85" s="106"/>
      <c r="AH85" s="66"/>
      <c r="AI85" s="65"/>
      <c r="AJ85" s="106"/>
      <c r="AK85" s="54"/>
    </row>
    <row r="86" spans="2:37" ht="25.5" customHeight="1" x14ac:dyDescent="0.2">
      <c r="B86" s="60">
        <v>25</v>
      </c>
      <c r="C86" s="304" t="s">
        <v>191</v>
      </c>
      <c r="D86" s="61"/>
      <c r="E86" s="61"/>
      <c r="F86" s="220"/>
      <c r="G86" s="61">
        <v>3</v>
      </c>
      <c r="H86" s="48">
        <f t="shared" si="20"/>
        <v>90</v>
      </c>
      <c r="I86" s="219">
        <f t="shared" si="125"/>
        <v>58</v>
      </c>
      <c r="J86" s="61"/>
      <c r="K86" s="61"/>
      <c r="L86" s="164">
        <f t="shared" si="59"/>
        <v>30</v>
      </c>
      <c r="M86" s="219">
        <f t="shared" si="60"/>
        <v>32</v>
      </c>
      <c r="N86" s="62"/>
      <c r="O86" s="84"/>
      <c r="P86" s="171"/>
      <c r="Q86" s="62"/>
      <c r="R86" s="84"/>
      <c r="S86" s="104"/>
      <c r="T86" s="65"/>
      <c r="U86" s="106"/>
      <c r="V86" s="72"/>
      <c r="W86" s="65"/>
      <c r="X86" s="84"/>
      <c r="Y86" s="66"/>
      <c r="Z86" s="65">
        <v>2</v>
      </c>
      <c r="AA86" s="106"/>
      <c r="AB86" s="66">
        <f t="shared" si="126"/>
        <v>28</v>
      </c>
      <c r="AC86" s="65">
        <v>2</v>
      </c>
      <c r="AD86" s="106"/>
      <c r="AE86" s="66">
        <f t="shared" ref="AE86" si="134">AC86*$AC$6</f>
        <v>30</v>
      </c>
      <c r="AF86" s="65"/>
      <c r="AG86" s="106"/>
      <c r="AH86" s="66"/>
      <c r="AI86" s="65"/>
      <c r="AJ86" s="106"/>
      <c r="AK86" s="54"/>
    </row>
    <row r="87" spans="2:37" ht="25.5" customHeight="1" x14ac:dyDescent="0.2">
      <c r="B87" s="60"/>
      <c r="C87" s="304" t="s">
        <v>224</v>
      </c>
      <c r="D87" s="61"/>
      <c r="E87" s="61"/>
      <c r="F87" s="220"/>
      <c r="G87" s="61">
        <v>4</v>
      </c>
      <c r="H87" s="48">
        <f t="shared" si="20"/>
        <v>120</v>
      </c>
      <c r="I87" s="219">
        <f t="shared" si="125"/>
        <v>63</v>
      </c>
      <c r="J87" s="61"/>
      <c r="K87" s="61"/>
      <c r="L87" s="164">
        <f t="shared" si="59"/>
        <v>40</v>
      </c>
      <c r="M87" s="219">
        <f t="shared" si="60"/>
        <v>57</v>
      </c>
      <c r="N87" s="62"/>
      <c r="O87" s="84"/>
      <c r="P87" s="171"/>
      <c r="Q87" s="62"/>
      <c r="R87" s="84"/>
      <c r="S87" s="104"/>
      <c r="T87" s="65"/>
      <c r="U87" s="106"/>
      <c r="V87" s="72"/>
      <c r="W87" s="204">
        <v>3</v>
      </c>
      <c r="X87" s="205"/>
      <c r="Y87" s="207">
        <f>W87*$W$6</f>
        <v>63</v>
      </c>
      <c r="Z87" s="65"/>
      <c r="AA87" s="106"/>
      <c r="AB87" s="66"/>
      <c r="AC87" s="65"/>
      <c r="AD87" s="106"/>
      <c r="AE87" s="66"/>
      <c r="AF87" s="65"/>
      <c r="AG87" s="106"/>
      <c r="AH87" s="66"/>
      <c r="AI87" s="65"/>
      <c r="AJ87" s="106"/>
      <c r="AK87" s="54"/>
    </row>
    <row r="88" spans="2:37" ht="27" customHeight="1" x14ac:dyDescent="0.2">
      <c r="B88" s="60">
        <v>26</v>
      </c>
      <c r="C88" s="103" t="s">
        <v>85</v>
      </c>
      <c r="D88" s="61"/>
      <c r="E88" s="61"/>
      <c r="F88" s="48"/>
      <c r="G88" s="61">
        <v>2</v>
      </c>
      <c r="H88" s="48">
        <f t="shared" si="20"/>
        <v>60</v>
      </c>
      <c r="I88" s="219">
        <f t="shared" si="125"/>
        <v>45</v>
      </c>
      <c r="J88" s="61"/>
      <c r="K88" s="61"/>
      <c r="L88" s="164">
        <f t="shared" si="59"/>
        <v>20</v>
      </c>
      <c r="M88" s="219">
        <f t="shared" si="60"/>
        <v>15</v>
      </c>
      <c r="N88" s="62"/>
      <c r="O88" s="84"/>
      <c r="P88" s="171">
        <f>$N$6*N88</f>
        <v>0</v>
      </c>
      <c r="Q88" s="62"/>
      <c r="R88" s="84"/>
      <c r="S88" s="104"/>
      <c r="T88" s="65"/>
      <c r="U88" s="84"/>
      <c r="V88" s="72">
        <f>T88*$T$6</f>
        <v>0</v>
      </c>
      <c r="W88" s="65"/>
      <c r="X88" s="84"/>
      <c r="Y88" s="66">
        <f>W88*$W$6</f>
        <v>0</v>
      </c>
      <c r="Z88" s="65">
        <v>2</v>
      </c>
      <c r="AA88" s="106"/>
      <c r="AB88" s="66">
        <f t="shared" si="126"/>
        <v>28</v>
      </c>
      <c r="AC88" s="65">
        <v>1</v>
      </c>
      <c r="AD88" s="106"/>
      <c r="AE88" s="66">
        <v>17</v>
      </c>
      <c r="AF88" s="65"/>
      <c r="AG88" s="106"/>
      <c r="AH88" s="66">
        <f>AF88*$AF$6</f>
        <v>0</v>
      </c>
      <c r="AI88" s="65"/>
      <c r="AJ88" s="106"/>
      <c r="AK88" s="54">
        <f>$AI$6*AI88</f>
        <v>0</v>
      </c>
    </row>
    <row r="89" spans="2:37" ht="27" customHeight="1" x14ac:dyDescent="0.2">
      <c r="B89" s="62"/>
      <c r="C89" s="309" t="s">
        <v>203</v>
      </c>
      <c r="D89" s="312">
        <f>SUM(G82:G88)</f>
        <v>18</v>
      </c>
      <c r="E89" s="64"/>
      <c r="F89" s="70"/>
      <c r="G89" s="64"/>
      <c r="H89" s="70"/>
      <c r="I89" s="306"/>
      <c r="J89" s="64"/>
      <c r="K89" s="64"/>
      <c r="L89" s="307"/>
      <c r="M89" s="306"/>
      <c r="N89" s="114"/>
      <c r="O89" s="84"/>
      <c r="P89" s="237"/>
      <c r="Q89" s="114"/>
      <c r="R89" s="84"/>
      <c r="S89" s="114"/>
      <c r="T89" s="63"/>
      <c r="U89" s="84"/>
      <c r="V89" s="308"/>
      <c r="W89" s="63"/>
      <c r="X89" s="84"/>
      <c r="Y89" s="259"/>
      <c r="Z89" s="63"/>
      <c r="AA89" s="106"/>
      <c r="AB89" s="66">
        <f t="shared" si="126"/>
        <v>0</v>
      </c>
      <c r="AC89" s="63"/>
      <c r="AD89" s="106"/>
      <c r="AE89" s="259"/>
      <c r="AF89" s="63"/>
      <c r="AG89" s="106"/>
      <c r="AH89" s="259"/>
      <c r="AI89" s="63"/>
      <c r="AJ89" s="106"/>
      <c r="AK89" s="54"/>
    </row>
    <row r="90" spans="2:37" s="155" customFormat="1" ht="25.5" customHeight="1" x14ac:dyDescent="0.2">
      <c r="B90" s="289"/>
      <c r="C90" s="390" t="s">
        <v>188</v>
      </c>
      <c r="D90" s="390"/>
      <c r="E90" s="390"/>
      <c r="F90" s="64"/>
      <c r="G90" s="64"/>
      <c r="H90" s="64"/>
      <c r="I90" s="287"/>
      <c r="J90" s="290"/>
      <c r="K90" s="291"/>
      <c r="L90" s="184"/>
      <c r="M90" s="287"/>
      <c r="N90" s="114"/>
      <c r="O90" s="84"/>
      <c r="P90" s="114"/>
      <c r="Q90" s="114"/>
      <c r="R90" s="84"/>
      <c r="S90" s="114"/>
      <c r="T90" s="63"/>
      <c r="U90" s="84"/>
      <c r="V90" s="259"/>
      <c r="W90" s="63"/>
      <c r="X90" s="84"/>
      <c r="Y90" s="259"/>
      <c r="Z90" s="63"/>
      <c r="AA90" s="106"/>
      <c r="AB90" s="66">
        <f t="shared" si="126"/>
        <v>0</v>
      </c>
      <c r="AC90" s="63"/>
      <c r="AD90" s="106"/>
      <c r="AE90" s="259"/>
      <c r="AF90" s="63"/>
      <c r="AG90" s="106"/>
      <c r="AH90" s="259"/>
      <c r="AI90" s="63"/>
      <c r="AJ90" s="106"/>
      <c r="AK90" s="66"/>
    </row>
    <row r="91" spans="2:37" ht="38.25" x14ac:dyDescent="0.2">
      <c r="B91" s="48">
        <v>27</v>
      </c>
      <c r="C91" s="47" t="s">
        <v>217</v>
      </c>
      <c r="D91" s="109"/>
      <c r="E91" s="109"/>
      <c r="F91" s="48"/>
      <c r="G91" s="109">
        <v>3</v>
      </c>
      <c r="H91" s="48">
        <f t="shared" si="20"/>
        <v>90</v>
      </c>
      <c r="I91" s="219">
        <f t="shared" ref="I91:I97" si="135">P91+S91+V91+Y91+AB91+AE91+AH91+AK91</f>
        <v>30</v>
      </c>
      <c r="J91" s="109"/>
      <c r="K91" s="109"/>
      <c r="L91" s="164">
        <f t="shared" si="59"/>
        <v>30</v>
      </c>
      <c r="M91" s="219">
        <f t="shared" si="60"/>
        <v>60</v>
      </c>
      <c r="N91" s="62"/>
      <c r="O91" s="84"/>
      <c r="P91" s="171">
        <f>$N$6*N91</f>
        <v>0</v>
      </c>
      <c r="Q91" s="62"/>
      <c r="R91" s="84"/>
      <c r="S91" s="104"/>
      <c r="T91" s="65"/>
      <c r="U91" s="84"/>
      <c r="V91" s="72">
        <f>T91*$T$6</f>
        <v>0</v>
      </c>
      <c r="W91" s="65"/>
      <c r="X91" s="106"/>
      <c r="Y91" s="66">
        <f t="shared" ref="Y91" si="136">W91*$W$6</f>
        <v>0</v>
      </c>
      <c r="Z91" s="65"/>
      <c r="AA91" s="106"/>
      <c r="AB91" s="66">
        <f t="shared" si="126"/>
        <v>0</v>
      </c>
      <c r="AC91" s="65">
        <v>2</v>
      </c>
      <c r="AD91" s="106"/>
      <c r="AE91" s="66">
        <f t="shared" ref="AE91:AE97" si="137">AC91*$AC$6</f>
        <v>30</v>
      </c>
      <c r="AF91" s="65"/>
      <c r="AG91" s="106"/>
      <c r="AH91" s="66">
        <f>AF91*$AF$6</f>
        <v>0</v>
      </c>
      <c r="AI91" s="65"/>
      <c r="AJ91" s="106"/>
      <c r="AK91" s="54">
        <f>$AI$6*AI91</f>
        <v>0</v>
      </c>
    </row>
    <row r="92" spans="2:37" ht="25.5" customHeight="1" x14ac:dyDescent="0.2">
      <c r="B92" s="224">
        <v>28</v>
      </c>
      <c r="C92" s="103" t="s">
        <v>216</v>
      </c>
      <c r="D92" s="61"/>
      <c r="E92" s="61"/>
      <c r="F92" s="48"/>
      <c r="G92" s="61">
        <v>3</v>
      </c>
      <c r="H92" s="48">
        <f t="shared" si="20"/>
        <v>90</v>
      </c>
      <c r="I92" s="219">
        <f t="shared" si="135"/>
        <v>30</v>
      </c>
      <c r="J92" s="112"/>
      <c r="K92" s="113"/>
      <c r="L92" s="164">
        <f t="shared" si="59"/>
        <v>30</v>
      </c>
      <c r="M92" s="219">
        <f t="shared" si="60"/>
        <v>60</v>
      </c>
      <c r="N92" s="62"/>
      <c r="O92" s="84"/>
      <c r="P92" s="171">
        <f>$N$6*N92</f>
        <v>0</v>
      </c>
      <c r="Q92" s="62"/>
      <c r="R92" s="84"/>
      <c r="S92" s="104"/>
      <c r="T92" s="65"/>
      <c r="U92" s="84"/>
      <c r="V92" s="72">
        <f>T92*$T$6</f>
        <v>0</v>
      </c>
      <c r="W92" s="65"/>
      <c r="X92" s="84"/>
      <c r="Y92" s="66">
        <f>W92*$W$6</f>
        <v>0</v>
      </c>
      <c r="Z92" s="65"/>
      <c r="AA92" s="106"/>
      <c r="AB92" s="66">
        <f t="shared" si="126"/>
        <v>0</v>
      </c>
      <c r="AC92" s="65">
        <v>2</v>
      </c>
      <c r="AD92" s="106"/>
      <c r="AE92" s="66">
        <f t="shared" si="137"/>
        <v>30</v>
      </c>
      <c r="AF92" s="65"/>
      <c r="AG92" s="106"/>
      <c r="AH92" s="66">
        <f>AF92*$AF$6</f>
        <v>0</v>
      </c>
      <c r="AI92" s="65"/>
      <c r="AJ92" s="106"/>
      <c r="AK92" s="54">
        <f>$AI$6*AI92</f>
        <v>0</v>
      </c>
    </row>
    <row r="93" spans="2:37" ht="38.25" x14ac:dyDescent="0.2">
      <c r="B93" s="48">
        <v>33</v>
      </c>
      <c r="C93" s="103" t="s">
        <v>227</v>
      </c>
      <c r="D93" s="61"/>
      <c r="E93" s="61"/>
      <c r="F93" s="48"/>
      <c r="G93" s="61">
        <v>2</v>
      </c>
      <c r="H93" s="48">
        <f t="shared" ref="H93:H94" si="138">G93*30</f>
        <v>60</v>
      </c>
      <c r="I93" s="219">
        <f t="shared" si="135"/>
        <v>30</v>
      </c>
      <c r="J93" s="112"/>
      <c r="K93" s="113"/>
      <c r="L93" s="164">
        <f t="shared" ref="L93:L94" si="139">H93/3</f>
        <v>20</v>
      </c>
      <c r="M93" s="219">
        <f t="shared" ref="M93:M94" si="140">H93-I93</f>
        <v>30</v>
      </c>
      <c r="N93" s="62"/>
      <c r="O93" s="84"/>
      <c r="P93" s="104"/>
      <c r="Q93" s="62"/>
      <c r="R93" s="84"/>
      <c r="S93" s="104"/>
      <c r="T93" s="65"/>
      <c r="U93" s="84"/>
      <c r="V93" s="72"/>
      <c r="W93" s="65"/>
      <c r="X93" s="84"/>
      <c r="Y93" s="66"/>
      <c r="Z93" s="65"/>
      <c r="AA93" s="106"/>
      <c r="AB93" s="66">
        <f t="shared" ref="AB93:AB94" si="141">Z93*$Z$6</f>
        <v>0</v>
      </c>
      <c r="AC93" s="65">
        <v>2</v>
      </c>
      <c r="AD93" s="106"/>
      <c r="AE93" s="66">
        <f t="shared" si="137"/>
        <v>30</v>
      </c>
      <c r="AF93" s="65"/>
      <c r="AG93" s="106"/>
      <c r="AH93" s="66"/>
      <c r="AI93" s="65"/>
      <c r="AJ93" s="106"/>
      <c r="AK93" s="54"/>
    </row>
    <row r="94" spans="2:37" ht="25.5" customHeight="1" x14ac:dyDescent="0.2">
      <c r="B94" s="292">
        <v>34</v>
      </c>
      <c r="C94" s="103" t="s">
        <v>225</v>
      </c>
      <c r="D94" s="61"/>
      <c r="E94" s="61"/>
      <c r="F94" s="48"/>
      <c r="G94" s="61">
        <v>2</v>
      </c>
      <c r="H94" s="48">
        <f t="shared" si="138"/>
        <v>60</v>
      </c>
      <c r="I94" s="219">
        <f t="shared" si="135"/>
        <v>24</v>
      </c>
      <c r="J94" s="112"/>
      <c r="K94" s="113"/>
      <c r="L94" s="164">
        <f t="shared" si="139"/>
        <v>20</v>
      </c>
      <c r="M94" s="219">
        <f t="shared" si="140"/>
        <v>36</v>
      </c>
      <c r="N94" s="62"/>
      <c r="O94" s="84"/>
      <c r="P94" s="104"/>
      <c r="Q94" s="62"/>
      <c r="R94" s="84"/>
      <c r="S94" s="104"/>
      <c r="T94" s="65"/>
      <c r="U94" s="84"/>
      <c r="V94" s="72">
        <f>T94*$T$6</f>
        <v>0</v>
      </c>
      <c r="W94" s="65"/>
      <c r="X94" s="84"/>
      <c r="Y94" s="66">
        <f>W94*$W$6</f>
        <v>0</v>
      </c>
      <c r="Z94" s="65"/>
      <c r="AA94" s="106"/>
      <c r="AB94" s="66">
        <f t="shared" si="141"/>
        <v>0</v>
      </c>
      <c r="AC94" s="65"/>
      <c r="AD94" s="106"/>
      <c r="AE94" s="66">
        <f t="shared" si="137"/>
        <v>0</v>
      </c>
      <c r="AF94" s="65"/>
      <c r="AG94" s="106"/>
      <c r="AH94" s="66">
        <f>AF94*$AF$6</f>
        <v>0</v>
      </c>
      <c r="AI94" s="65">
        <v>2</v>
      </c>
      <c r="AJ94" s="106"/>
      <c r="AK94" s="54">
        <f>$AI$6*AI94</f>
        <v>24</v>
      </c>
    </row>
    <row r="95" spans="2:37" ht="25.5" x14ac:dyDescent="0.2">
      <c r="B95" s="111">
        <v>29</v>
      </c>
      <c r="C95" s="326" t="s">
        <v>235</v>
      </c>
      <c r="D95" s="61"/>
      <c r="E95" s="61"/>
      <c r="F95" s="48"/>
      <c r="G95" s="61">
        <v>3</v>
      </c>
      <c r="H95" s="48">
        <f t="shared" ref="H95:H96" si="142">G95*30</f>
        <v>90</v>
      </c>
      <c r="I95" s="219">
        <f t="shared" si="135"/>
        <v>56</v>
      </c>
      <c r="J95" s="112"/>
      <c r="K95" s="113"/>
      <c r="L95" s="164">
        <f t="shared" ref="L95:L96" si="143">H95/3</f>
        <v>30</v>
      </c>
      <c r="M95" s="219">
        <f t="shared" ref="M95:M96" si="144">H95-I95</f>
        <v>34</v>
      </c>
      <c r="N95" s="62"/>
      <c r="O95" s="84"/>
      <c r="P95" s="171">
        <f>$N$6*N95</f>
        <v>0</v>
      </c>
      <c r="Q95" s="62"/>
      <c r="R95" s="84"/>
      <c r="S95" s="104"/>
      <c r="T95" s="65"/>
      <c r="U95" s="84"/>
      <c r="V95" s="72">
        <f>T95*$T$6</f>
        <v>0</v>
      </c>
      <c r="W95" s="65"/>
      <c r="X95" s="84"/>
      <c r="Y95" s="66">
        <f>W95*$W$6</f>
        <v>0</v>
      </c>
      <c r="Z95" s="65"/>
      <c r="AA95" s="106"/>
      <c r="AB95" s="66">
        <f t="shared" ref="AB95:AB96" si="145">Z95*$Z$6</f>
        <v>0</v>
      </c>
      <c r="AC95" s="65"/>
      <c r="AD95" s="106"/>
      <c r="AE95" s="66">
        <f t="shared" si="137"/>
        <v>0</v>
      </c>
      <c r="AF95" s="65">
        <v>4</v>
      </c>
      <c r="AG95" s="106"/>
      <c r="AH95" s="66">
        <f>AF95*$AF$6</f>
        <v>56</v>
      </c>
      <c r="AI95" s="65"/>
      <c r="AJ95" s="106"/>
      <c r="AK95" s="54">
        <f>$AI$6*AI95</f>
        <v>0</v>
      </c>
    </row>
    <row r="96" spans="2:37" ht="29.25" customHeight="1" x14ac:dyDescent="0.2">
      <c r="B96" s="48">
        <v>30</v>
      </c>
      <c r="C96" s="326" t="s">
        <v>230</v>
      </c>
      <c r="D96" s="61"/>
      <c r="E96" s="61"/>
      <c r="F96" s="48"/>
      <c r="G96" s="61">
        <v>3</v>
      </c>
      <c r="H96" s="48">
        <f t="shared" si="142"/>
        <v>90</v>
      </c>
      <c r="I96" s="219">
        <f t="shared" si="135"/>
        <v>56</v>
      </c>
      <c r="J96" s="112"/>
      <c r="K96" s="113"/>
      <c r="L96" s="164">
        <f t="shared" si="143"/>
        <v>30</v>
      </c>
      <c r="M96" s="219">
        <f t="shared" si="144"/>
        <v>34</v>
      </c>
      <c r="N96" s="62"/>
      <c r="O96" s="84"/>
      <c r="P96" s="104"/>
      <c r="Q96" s="62"/>
      <c r="R96" s="84"/>
      <c r="S96" s="104"/>
      <c r="T96" s="65"/>
      <c r="U96" s="84"/>
      <c r="V96" s="72">
        <f>T96*$T$6</f>
        <v>0</v>
      </c>
      <c r="W96" s="65"/>
      <c r="X96" s="84"/>
      <c r="Y96" s="66">
        <f>W96*$W$6</f>
        <v>0</v>
      </c>
      <c r="Z96" s="65"/>
      <c r="AA96" s="106"/>
      <c r="AB96" s="66">
        <f t="shared" si="145"/>
        <v>0</v>
      </c>
      <c r="AC96" s="65"/>
      <c r="AD96" s="106"/>
      <c r="AE96" s="66">
        <f t="shared" si="137"/>
        <v>0</v>
      </c>
      <c r="AF96" s="212">
        <v>4</v>
      </c>
      <c r="AG96" s="213"/>
      <c r="AH96" s="215">
        <f>AF96*$AF$6</f>
        <v>56</v>
      </c>
      <c r="AI96" s="65"/>
      <c r="AJ96" s="106"/>
      <c r="AK96" s="54">
        <f>$AI$6*AI96</f>
        <v>0</v>
      </c>
    </row>
    <row r="97" spans="2:44" ht="38.25" x14ac:dyDescent="0.2">
      <c r="B97" s="111">
        <v>29</v>
      </c>
      <c r="C97" s="326" t="s">
        <v>234</v>
      </c>
      <c r="D97" s="61"/>
      <c r="E97" s="61"/>
      <c r="F97" s="48"/>
      <c r="G97" s="61">
        <v>3</v>
      </c>
      <c r="H97" s="48">
        <f t="shared" si="20"/>
        <v>90</v>
      </c>
      <c r="I97" s="219">
        <f t="shared" si="135"/>
        <v>60</v>
      </c>
      <c r="J97" s="112"/>
      <c r="K97" s="113"/>
      <c r="L97" s="164">
        <f t="shared" si="59"/>
        <v>30</v>
      </c>
      <c r="M97" s="219">
        <f t="shared" si="60"/>
        <v>30</v>
      </c>
      <c r="N97" s="62"/>
      <c r="O97" s="84"/>
      <c r="P97" s="171">
        <f>$N$6*N97</f>
        <v>0</v>
      </c>
      <c r="Q97" s="62"/>
      <c r="R97" s="84"/>
      <c r="S97" s="104"/>
      <c r="T97" s="65"/>
      <c r="U97" s="84"/>
      <c r="V97" s="72">
        <f>T97*$T$6</f>
        <v>0</v>
      </c>
      <c r="W97" s="65"/>
      <c r="X97" s="84"/>
      <c r="Y97" s="66">
        <f>W97*$W$6</f>
        <v>0</v>
      </c>
      <c r="Z97" s="65"/>
      <c r="AA97" s="106"/>
      <c r="AB97" s="66">
        <f t="shared" si="126"/>
        <v>0</v>
      </c>
      <c r="AC97" s="65"/>
      <c r="AD97" s="106"/>
      <c r="AE97" s="66">
        <f t="shared" si="137"/>
        <v>0</v>
      </c>
      <c r="AF97" s="65"/>
      <c r="AG97" s="106"/>
      <c r="AH97" s="66">
        <f>AF97*$AF$6</f>
        <v>0</v>
      </c>
      <c r="AI97" s="65">
        <v>5</v>
      </c>
      <c r="AJ97" s="106"/>
      <c r="AK97" s="54">
        <f>$AI$6*AI97</f>
        <v>60</v>
      </c>
    </row>
    <row r="98" spans="2:44" ht="25.5" customHeight="1" x14ac:dyDescent="0.2">
      <c r="B98" s="111">
        <v>32</v>
      </c>
      <c r="C98" s="326" t="s">
        <v>231</v>
      </c>
      <c r="D98" s="61"/>
      <c r="E98" s="61"/>
      <c r="F98" s="48"/>
      <c r="G98" s="61">
        <v>2</v>
      </c>
      <c r="H98" s="48">
        <f>G98*30</f>
        <v>60</v>
      </c>
      <c r="I98" s="219">
        <f t="shared" ref="I98" si="146">P98+S98+V98+Y98+AB98+AE98+AH98+AK98</f>
        <v>28</v>
      </c>
      <c r="J98" s="112"/>
      <c r="K98" s="113"/>
      <c r="L98" s="164">
        <f>H98/3</f>
        <v>20</v>
      </c>
      <c r="M98" s="219">
        <f>H98-I98</f>
        <v>32</v>
      </c>
      <c r="N98" s="62"/>
      <c r="O98" s="84"/>
      <c r="P98" s="104"/>
      <c r="Q98" s="62"/>
      <c r="R98" s="84"/>
      <c r="S98" s="104"/>
      <c r="T98" s="65"/>
      <c r="U98" s="84"/>
      <c r="V98" s="72">
        <f t="shared" ref="V98" si="147">T98*$T$6</f>
        <v>0</v>
      </c>
      <c r="W98" s="65"/>
      <c r="X98" s="84"/>
      <c r="Y98" s="66">
        <f t="shared" ref="Y98" si="148">W98*$W$6</f>
        <v>0</v>
      </c>
      <c r="Z98" s="65"/>
      <c r="AA98" s="106"/>
      <c r="AB98" s="66">
        <f>Z98*$Z$6</f>
        <v>0</v>
      </c>
      <c r="AC98" s="65"/>
      <c r="AD98" s="106"/>
      <c r="AE98" s="66">
        <f t="shared" ref="AE98" si="149">AC98*$AC$6</f>
        <v>0</v>
      </c>
      <c r="AF98" s="65">
        <v>2</v>
      </c>
      <c r="AG98" s="106"/>
      <c r="AH98" s="66">
        <f t="shared" ref="AH98" si="150">AF98*$AF$6</f>
        <v>28</v>
      </c>
      <c r="AI98" s="65"/>
      <c r="AJ98" s="106"/>
      <c r="AK98" s="54">
        <f t="shared" ref="AK98" si="151">$AI$6*AI98</f>
        <v>0</v>
      </c>
    </row>
    <row r="99" spans="2:44" ht="29.25" customHeight="1" x14ac:dyDescent="0.2">
      <c r="B99" s="48">
        <v>30</v>
      </c>
      <c r="C99" s="103" t="s">
        <v>229</v>
      </c>
      <c r="D99" s="61"/>
      <c r="E99" s="61"/>
      <c r="F99" s="48"/>
      <c r="G99" s="61">
        <v>3</v>
      </c>
      <c r="H99" s="48">
        <f t="shared" ref="H99" si="152">G99*30</f>
        <v>90</v>
      </c>
      <c r="I99" s="219">
        <f>P99+S99+V99+Y99+AB99+AE99+AH99+AK99</f>
        <v>48</v>
      </c>
      <c r="J99" s="112"/>
      <c r="K99" s="113"/>
      <c r="L99" s="164">
        <f t="shared" ref="L99" si="153">H99/3</f>
        <v>30</v>
      </c>
      <c r="M99" s="219">
        <f t="shared" ref="M99" si="154">H99-I99</f>
        <v>42</v>
      </c>
      <c r="N99" s="62"/>
      <c r="O99" s="84"/>
      <c r="P99" s="104"/>
      <c r="Q99" s="62"/>
      <c r="R99" s="84"/>
      <c r="S99" s="104"/>
      <c r="T99" s="65"/>
      <c r="U99" s="84"/>
      <c r="V99" s="72">
        <f>T99*$T$6</f>
        <v>0</v>
      </c>
      <c r="W99" s="65"/>
      <c r="X99" s="84"/>
      <c r="Y99" s="66">
        <f>W99*$W$6</f>
        <v>0</v>
      </c>
      <c r="Z99" s="65"/>
      <c r="AA99" s="106"/>
      <c r="AB99" s="66">
        <f t="shared" ref="AB99" si="155">Z99*$Z$6</f>
        <v>0</v>
      </c>
      <c r="AC99" s="65"/>
      <c r="AD99" s="106"/>
      <c r="AE99" s="66">
        <f>AC99*$AC$6</f>
        <v>0</v>
      </c>
      <c r="AF99" s="212"/>
      <c r="AG99" s="213"/>
      <c r="AH99" s="215">
        <f>AF99*$AF$6</f>
        <v>0</v>
      </c>
      <c r="AI99" s="65">
        <v>4</v>
      </c>
      <c r="AJ99" s="106"/>
      <c r="AK99" s="54">
        <f>$AI$6*AI99</f>
        <v>48</v>
      </c>
    </row>
    <row r="100" spans="2:44" ht="28.5" customHeight="1" x14ac:dyDescent="0.2">
      <c r="B100" s="235">
        <v>31</v>
      </c>
      <c r="C100" s="103" t="s">
        <v>232</v>
      </c>
      <c r="D100" s="61"/>
      <c r="E100" s="61"/>
      <c r="F100" s="48"/>
      <c r="G100" s="61">
        <v>3</v>
      </c>
      <c r="H100" s="48">
        <f t="shared" si="20"/>
        <v>90</v>
      </c>
      <c r="I100" s="219">
        <f>P100+S100+V100+Y100+AB100+AE100+AH100+AK100</f>
        <v>48</v>
      </c>
      <c r="J100" s="112"/>
      <c r="K100" s="113"/>
      <c r="L100" s="164">
        <f t="shared" si="59"/>
        <v>30</v>
      </c>
      <c r="M100" s="219">
        <f t="shared" si="60"/>
        <v>42</v>
      </c>
      <c r="N100" s="62"/>
      <c r="O100" s="84"/>
      <c r="P100" s="104"/>
      <c r="Q100" s="62"/>
      <c r="R100" s="84"/>
      <c r="S100" s="104"/>
      <c r="T100" s="65"/>
      <c r="U100" s="84"/>
      <c r="V100" s="72">
        <f>T100*$T$6</f>
        <v>0</v>
      </c>
      <c r="W100" s="65"/>
      <c r="X100" s="84"/>
      <c r="Y100" s="66">
        <f>W100*$W$6</f>
        <v>0</v>
      </c>
      <c r="Z100" s="65"/>
      <c r="AA100" s="106"/>
      <c r="AB100" s="66">
        <f t="shared" si="126"/>
        <v>0</v>
      </c>
      <c r="AC100" s="65"/>
      <c r="AD100" s="106"/>
      <c r="AE100" s="66">
        <f>AC100*$AC$6</f>
        <v>0</v>
      </c>
      <c r="AF100" s="65"/>
      <c r="AG100" s="106"/>
      <c r="AH100" s="66">
        <f>AF100*$AF$6</f>
        <v>0</v>
      </c>
      <c r="AI100" s="65">
        <v>4</v>
      </c>
      <c r="AJ100" s="106"/>
      <c r="AK100" s="54">
        <f>$AI$6*AI100</f>
        <v>48</v>
      </c>
    </row>
    <row r="101" spans="2:44" ht="25.5" customHeight="1" thickBot="1" x14ac:dyDescent="0.25">
      <c r="B101" s="60"/>
      <c r="C101" s="310" t="s">
        <v>203</v>
      </c>
      <c r="D101" s="311">
        <f>SUM(G91:G100)</f>
        <v>27</v>
      </c>
      <c r="E101" s="61"/>
      <c r="F101" s="61"/>
      <c r="G101" s="61"/>
      <c r="H101" s="61"/>
      <c r="I101" s="48"/>
      <c r="J101" s="112"/>
      <c r="K101" s="112"/>
      <c r="L101" s="112"/>
      <c r="M101" s="48"/>
      <c r="N101" s="115"/>
      <c r="O101" s="64"/>
      <c r="P101" s="116"/>
      <c r="Q101" s="115"/>
      <c r="R101" s="64"/>
      <c r="S101" s="116"/>
      <c r="T101" s="65"/>
      <c r="U101" s="106"/>
      <c r="V101" s="66"/>
      <c r="W101" s="65"/>
      <c r="X101" s="106"/>
      <c r="Y101" s="66"/>
      <c r="Z101" s="65"/>
      <c r="AA101" s="106"/>
      <c r="AB101" s="66"/>
      <c r="AC101" s="65"/>
      <c r="AD101" s="106"/>
      <c r="AE101" s="66"/>
      <c r="AF101" s="65"/>
      <c r="AG101" s="106"/>
      <c r="AH101" s="66"/>
      <c r="AI101" s="65"/>
      <c r="AJ101" s="119"/>
      <c r="AK101" s="54"/>
    </row>
    <row r="102" spans="2:44" s="129" customFormat="1" ht="13.5" customHeight="1" thickBot="1" x14ac:dyDescent="0.3">
      <c r="B102" s="120"/>
      <c r="C102" s="121"/>
      <c r="D102" s="121"/>
      <c r="E102" s="121"/>
      <c r="F102" s="121"/>
      <c r="G102" s="121"/>
      <c r="H102" s="121"/>
      <c r="I102" s="122"/>
      <c r="J102" s="122"/>
      <c r="K102" s="122"/>
      <c r="L102" s="121"/>
      <c r="M102" s="122"/>
      <c r="N102" s="123">
        <f>SUM(N48:N101)</f>
        <v>2</v>
      </c>
      <c r="O102" s="124"/>
      <c r="P102" s="125"/>
      <c r="Q102" s="123">
        <f>SUM(Q48:Q101)</f>
        <v>0</v>
      </c>
      <c r="R102" s="124"/>
      <c r="S102" s="125"/>
      <c r="T102" s="123">
        <f>SUM(T48:T101)</f>
        <v>18</v>
      </c>
      <c r="U102" s="126"/>
      <c r="V102" s="127"/>
      <c r="W102" s="123">
        <f>SUM(W48:W101)</f>
        <v>25</v>
      </c>
      <c r="X102" s="126"/>
      <c r="Y102" s="127"/>
      <c r="Z102" s="123">
        <f>SUM(Z48:Z101)</f>
        <v>30</v>
      </c>
      <c r="AA102" s="126"/>
      <c r="AB102" s="127"/>
      <c r="AC102" s="123">
        <f>SUM(AC48:AC101)</f>
        <v>30</v>
      </c>
      <c r="AD102" s="126"/>
      <c r="AE102" s="127"/>
      <c r="AF102" s="123">
        <f>SUM(AF48:AF101)</f>
        <v>30</v>
      </c>
      <c r="AG102" s="126"/>
      <c r="AH102" s="127"/>
      <c r="AI102" s="123">
        <f>SUM(AI48:AI101)</f>
        <v>30</v>
      </c>
      <c r="AJ102" s="126"/>
      <c r="AK102" s="128"/>
      <c r="AL102" s="179"/>
    </row>
    <row r="103" spans="2:44" s="99" customFormat="1" ht="27.75" customHeight="1" x14ac:dyDescent="0.25">
      <c r="B103" s="315"/>
      <c r="C103" s="316"/>
      <c r="D103" s="315"/>
      <c r="E103" s="315"/>
      <c r="F103" s="315"/>
      <c r="G103" s="315"/>
      <c r="H103" s="315"/>
      <c r="I103" s="315"/>
      <c r="J103" s="315"/>
      <c r="K103" s="315"/>
      <c r="L103" s="317"/>
      <c r="M103" s="315"/>
      <c r="N103" s="314">
        <f>SUM(N48:N100)</f>
        <v>2</v>
      </c>
      <c r="O103" s="318"/>
      <c r="P103" s="319"/>
      <c r="Q103" s="314">
        <f>SUM(Q48:Q100)</f>
        <v>0</v>
      </c>
      <c r="R103" s="318"/>
      <c r="S103" s="319"/>
      <c r="T103" s="314">
        <f>SUM(T48:T100)</f>
        <v>18</v>
      </c>
      <c r="U103" s="320"/>
      <c r="V103" s="321"/>
      <c r="W103" s="314">
        <f>SUM(W48:W100)</f>
        <v>25</v>
      </c>
      <c r="X103" s="320"/>
      <c r="Y103" s="321"/>
      <c r="Z103" s="314">
        <f>SUM(Z48:Z100)</f>
        <v>30</v>
      </c>
      <c r="AA103" s="320"/>
      <c r="AB103" s="321"/>
      <c r="AC103" s="314">
        <f>SUM(AC48:AC100)</f>
        <v>30</v>
      </c>
      <c r="AD103" s="320"/>
      <c r="AE103" s="321"/>
      <c r="AF103" s="314">
        <f>SUM(AF48:AF100)</f>
        <v>30</v>
      </c>
      <c r="AG103" s="320"/>
      <c r="AH103" s="321"/>
      <c r="AI103" s="314">
        <f>SUM(AI48:AI100)</f>
        <v>30</v>
      </c>
      <c r="AJ103" s="322"/>
      <c r="AK103" s="323"/>
      <c r="AL103" s="178"/>
    </row>
    <row r="104" spans="2:44" s="135" customFormat="1" ht="42" customHeight="1" x14ac:dyDescent="0.3">
      <c r="B104" s="130"/>
      <c r="C104" s="131" t="s">
        <v>19</v>
      </c>
      <c r="D104" s="130"/>
      <c r="E104" s="130"/>
      <c r="F104" s="85" t="s">
        <v>189</v>
      </c>
      <c r="G104" s="327">
        <f>SUM(G48:G103)</f>
        <v>180</v>
      </c>
      <c r="H104" s="85">
        <f>SUM(H48:H103)</f>
        <v>5400</v>
      </c>
      <c r="I104" s="387" t="s">
        <v>86</v>
      </c>
      <c r="J104" s="388"/>
      <c r="K104" s="388"/>
      <c r="L104" s="388"/>
      <c r="M104" s="389"/>
      <c r="N104" s="132">
        <f>N103+N44-P44</f>
        <v>34</v>
      </c>
      <c r="O104" s="133" t="s">
        <v>87</v>
      </c>
      <c r="P104" s="134"/>
      <c r="Q104" s="132">
        <f>Q103+Q44-S44</f>
        <v>33</v>
      </c>
      <c r="R104" s="133" t="s">
        <v>87</v>
      </c>
      <c r="S104" s="134"/>
      <c r="T104" s="132">
        <f>T103+T44-V44</f>
        <v>32</v>
      </c>
      <c r="U104" s="133" t="s">
        <v>111</v>
      </c>
      <c r="V104" s="134" t="s">
        <v>148</v>
      </c>
      <c r="W104" s="132">
        <f>W103+W44-Y44</f>
        <v>30</v>
      </c>
      <c r="X104" s="133" t="s">
        <v>111</v>
      </c>
      <c r="Y104" s="134" t="s">
        <v>148</v>
      </c>
      <c r="Z104" s="132">
        <f>Z103+Z44-AB44</f>
        <v>30</v>
      </c>
      <c r="AA104" s="133"/>
      <c r="AB104" s="134"/>
      <c r="AC104" s="132">
        <f>AC103+AC44-AE44</f>
        <v>30</v>
      </c>
      <c r="AD104" s="133"/>
      <c r="AE104" s="134"/>
      <c r="AF104" s="132">
        <f>AF103+AF44-AH44</f>
        <v>30</v>
      </c>
      <c r="AG104" s="133"/>
      <c r="AH104" s="134"/>
      <c r="AI104" s="132">
        <f>AI103+AI44-AK44</f>
        <v>30</v>
      </c>
      <c r="AJ104" s="133"/>
      <c r="AK104" s="134"/>
      <c r="AL104" s="180"/>
    </row>
    <row r="105" spans="2:44" s="144" customFormat="1" ht="15.75" customHeight="1" x14ac:dyDescent="0.2">
      <c r="B105" s="136"/>
      <c r="C105" s="137" t="s">
        <v>88</v>
      </c>
      <c r="D105" s="138"/>
      <c r="E105" s="138"/>
      <c r="F105" s="138"/>
      <c r="G105" s="138"/>
      <c r="H105" s="138"/>
      <c r="I105" s="138"/>
      <c r="J105" s="138"/>
      <c r="K105" s="138"/>
      <c r="L105" s="167"/>
      <c r="M105" s="138"/>
      <c r="N105" s="138"/>
      <c r="O105" s="138"/>
      <c r="P105" s="138"/>
      <c r="Q105" s="138"/>
      <c r="R105" s="138"/>
      <c r="S105" s="138"/>
      <c r="T105" s="140"/>
      <c r="U105" s="141"/>
      <c r="V105" s="139"/>
      <c r="W105" s="140"/>
      <c r="X105" s="141"/>
      <c r="Y105" s="139"/>
      <c r="Z105" s="140"/>
      <c r="AA105" s="141"/>
      <c r="AB105" s="139"/>
      <c r="AC105" s="140"/>
      <c r="AD105" s="141"/>
      <c r="AE105" s="139"/>
      <c r="AF105" s="140"/>
      <c r="AG105" s="141"/>
      <c r="AH105" s="139"/>
      <c r="AI105" s="140"/>
      <c r="AJ105" s="142"/>
      <c r="AK105" s="143"/>
      <c r="AL105" s="155"/>
    </row>
    <row r="106" spans="2:44" ht="25.5" hidden="1" customHeight="1" x14ac:dyDescent="0.2">
      <c r="B106" s="60"/>
      <c r="C106" s="59" t="s">
        <v>89</v>
      </c>
      <c r="D106" s="60"/>
      <c r="E106" s="145"/>
      <c r="F106" s="60"/>
      <c r="G106" s="60"/>
      <c r="H106" s="60"/>
      <c r="I106" s="224">
        <v>162</v>
      </c>
      <c r="J106" s="60"/>
      <c r="K106" s="60"/>
      <c r="L106" s="165"/>
      <c r="M106" s="224"/>
      <c r="N106" s="62"/>
      <c r="O106" s="84"/>
      <c r="P106" s="104"/>
      <c r="Q106" s="62"/>
      <c r="R106" s="84"/>
      <c r="S106" s="104"/>
      <c r="T106" s="65">
        <v>2</v>
      </c>
      <c r="U106" s="84" t="s">
        <v>14</v>
      </c>
      <c r="V106" s="72">
        <f>T106*$T$6</f>
        <v>32</v>
      </c>
      <c r="W106" s="65">
        <v>2</v>
      </c>
      <c r="X106" s="84" t="s">
        <v>14</v>
      </c>
      <c r="Y106" s="72">
        <f>W106*$W$6</f>
        <v>42</v>
      </c>
      <c r="Z106" s="65">
        <v>2</v>
      </c>
      <c r="AA106" s="106" t="s">
        <v>14</v>
      </c>
      <c r="AB106" s="66">
        <v>30</v>
      </c>
      <c r="AC106" s="65">
        <v>2</v>
      </c>
      <c r="AD106" s="106" t="s">
        <v>14</v>
      </c>
      <c r="AE106" s="66">
        <v>34</v>
      </c>
      <c r="AF106" s="65">
        <v>2</v>
      </c>
      <c r="AG106" s="106" t="s">
        <v>14</v>
      </c>
      <c r="AH106" s="66">
        <v>32</v>
      </c>
      <c r="AI106" s="65"/>
      <c r="AJ106" s="106"/>
      <c r="AK106" s="35"/>
    </row>
    <row r="107" spans="2:44" s="155" customFormat="1" ht="25.5" hidden="1" customHeight="1" x14ac:dyDescent="0.2">
      <c r="B107" s="60"/>
      <c r="C107" s="59"/>
      <c r="D107" s="60"/>
      <c r="E107" s="60"/>
      <c r="F107" s="60"/>
      <c r="G107" s="60"/>
      <c r="H107" s="60"/>
      <c r="I107" s="60"/>
      <c r="J107" s="60"/>
      <c r="K107" s="60"/>
      <c r="L107" s="165"/>
      <c r="M107" s="60"/>
      <c r="N107" s="62"/>
      <c r="O107" s="114"/>
      <c r="P107" s="104"/>
      <c r="Q107" s="62"/>
      <c r="R107" s="114"/>
      <c r="S107" s="104"/>
      <c r="T107" s="65"/>
      <c r="U107" s="64"/>
      <c r="V107" s="66"/>
      <c r="W107" s="65"/>
      <c r="X107" s="64"/>
      <c r="Y107" s="66"/>
      <c r="Z107" s="65"/>
      <c r="AA107" s="64"/>
      <c r="AB107" s="66"/>
      <c r="AC107" s="65"/>
      <c r="AD107" s="64"/>
      <c r="AE107" s="66"/>
      <c r="AF107" s="65"/>
      <c r="AG107" s="64"/>
      <c r="AH107" s="66"/>
      <c r="AI107" s="53"/>
      <c r="AJ107" s="56"/>
      <c r="AK107" s="57"/>
      <c r="AM107" s="23"/>
      <c r="AN107" s="23"/>
      <c r="AO107" s="23"/>
      <c r="AP107" s="23"/>
      <c r="AQ107" s="23"/>
      <c r="AR107" s="23"/>
    </row>
    <row r="108" spans="2:44" s="155" customFormat="1" ht="25.5" customHeight="1" x14ac:dyDescent="0.2">
      <c r="B108" s="60"/>
      <c r="C108" s="59"/>
      <c r="D108" s="60"/>
      <c r="E108" s="377" t="s">
        <v>113</v>
      </c>
      <c r="F108" s="378"/>
      <c r="G108" s="378"/>
      <c r="H108" s="378"/>
      <c r="I108" s="379"/>
      <c r="J108" s="108" t="s">
        <v>1</v>
      </c>
      <c r="K108" s="146"/>
      <c r="L108" s="168"/>
      <c r="M108" s="146"/>
      <c r="N108" s="380"/>
      <c r="O108" s="381"/>
      <c r="P108" s="382"/>
      <c r="Q108" s="380"/>
      <c r="R108" s="381"/>
      <c r="S108" s="382"/>
      <c r="T108" s="380"/>
      <c r="U108" s="381"/>
      <c r="V108" s="382"/>
      <c r="W108" s="380"/>
      <c r="X108" s="381"/>
      <c r="Y108" s="382"/>
      <c r="Z108" s="380"/>
      <c r="AA108" s="381"/>
      <c r="AB108" s="382"/>
      <c r="AC108" s="380"/>
      <c r="AD108" s="381"/>
      <c r="AE108" s="382"/>
      <c r="AF108" s="380"/>
      <c r="AG108" s="381"/>
      <c r="AH108" s="382"/>
      <c r="AI108" s="380"/>
      <c r="AJ108" s="381"/>
      <c r="AK108" s="382"/>
      <c r="AM108" s="23"/>
      <c r="AN108" s="23"/>
      <c r="AO108" s="23"/>
      <c r="AP108" s="23"/>
      <c r="AQ108" s="23"/>
      <c r="AR108" s="23"/>
    </row>
    <row r="109" spans="2:44" s="155" customFormat="1" ht="25.5" customHeight="1" x14ac:dyDescent="0.2">
      <c r="B109" s="60"/>
      <c r="C109" s="59"/>
      <c r="D109" s="60"/>
      <c r="E109" s="377" t="s">
        <v>90</v>
      </c>
      <c r="F109" s="378"/>
      <c r="G109" s="378"/>
      <c r="H109" s="378"/>
      <c r="I109" s="379"/>
      <c r="J109" s="146"/>
      <c r="K109" s="146"/>
      <c r="L109" s="168"/>
      <c r="M109" s="146"/>
      <c r="N109" s="380"/>
      <c r="O109" s="381"/>
      <c r="P109" s="382"/>
      <c r="Q109" s="380"/>
      <c r="R109" s="381"/>
      <c r="S109" s="382"/>
      <c r="T109" s="372"/>
      <c r="U109" s="373"/>
      <c r="V109" s="374"/>
      <c r="W109" s="372"/>
      <c r="X109" s="373"/>
      <c r="Y109" s="374"/>
      <c r="Z109" s="372"/>
      <c r="AA109" s="373"/>
      <c r="AB109" s="374"/>
      <c r="AC109" s="372"/>
      <c r="AD109" s="373"/>
      <c r="AE109" s="374"/>
      <c r="AF109" s="372">
        <v>1</v>
      </c>
      <c r="AG109" s="373"/>
      <c r="AH109" s="374"/>
      <c r="AI109" s="372"/>
      <c r="AJ109" s="373"/>
      <c r="AK109" s="374"/>
      <c r="AM109" s="23"/>
      <c r="AN109" s="23"/>
      <c r="AO109" s="23"/>
      <c r="AP109" s="23"/>
      <c r="AQ109" s="23"/>
      <c r="AR109" s="23"/>
    </row>
    <row r="110" spans="2:44" s="155" customFormat="1" ht="25.5" customHeight="1" x14ac:dyDescent="0.2">
      <c r="B110" s="60"/>
      <c r="C110" s="59"/>
      <c r="D110" s="60"/>
      <c r="E110" s="377" t="s">
        <v>16</v>
      </c>
      <c r="F110" s="378"/>
      <c r="G110" s="378"/>
      <c r="H110" s="378"/>
      <c r="I110" s="379"/>
      <c r="J110" s="146"/>
      <c r="K110" s="146"/>
      <c r="L110" s="168"/>
      <c r="M110" s="146"/>
      <c r="N110" s="372">
        <v>1</v>
      </c>
      <c r="O110" s="373"/>
      <c r="P110" s="374"/>
      <c r="Q110" s="372">
        <v>2</v>
      </c>
      <c r="R110" s="373"/>
      <c r="S110" s="374"/>
      <c r="T110" s="372">
        <v>6</v>
      </c>
      <c r="U110" s="373"/>
      <c r="V110" s="374"/>
      <c r="W110" s="372">
        <v>6</v>
      </c>
      <c r="X110" s="373"/>
      <c r="Y110" s="374"/>
      <c r="Z110" s="372">
        <v>5</v>
      </c>
      <c r="AA110" s="373"/>
      <c r="AB110" s="374"/>
      <c r="AC110" s="372">
        <v>6</v>
      </c>
      <c r="AD110" s="373"/>
      <c r="AE110" s="374"/>
      <c r="AF110" s="372">
        <v>5</v>
      </c>
      <c r="AG110" s="373"/>
      <c r="AH110" s="374"/>
      <c r="AI110" s="372">
        <v>4</v>
      </c>
      <c r="AJ110" s="373"/>
      <c r="AK110" s="374"/>
      <c r="AM110" s="23"/>
      <c r="AN110" s="23"/>
      <c r="AO110" s="23"/>
      <c r="AP110" s="23"/>
      <c r="AQ110" s="23"/>
      <c r="AR110" s="23"/>
    </row>
    <row r="111" spans="2:44" s="155" customFormat="1" ht="25.5" customHeight="1" x14ac:dyDescent="0.2">
      <c r="B111" s="60"/>
      <c r="C111" s="59"/>
      <c r="D111" s="60"/>
      <c r="E111" s="377" t="s">
        <v>5</v>
      </c>
      <c r="F111" s="378"/>
      <c r="G111" s="378"/>
      <c r="H111" s="378"/>
      <c r="I111" s="379"/>
      <c r="J111" s="146"/>
      <c r="K111" s="146"/>
      <c r="L111" s="168"/>
      <c r="M111" s="146"/>
      <c r="N111" s="372"/>
      <c r="O111" s="373"/>
      <c r="P111" s="374"/>
      <c r="Q111" s="372"/>
      <c r="R111" s="373"/>
      <c r="S111" s="374"/>
      <c r="T111" s="372">
        <v>2</v>
      </c>
      <c r="U111" s="373"/>
      <c r="V111" s="374"/>
      <c r="W111" s="372">
        <v>3</v>
      </c>
      <c r="X111" s="373"/>
      <c r="Y111" s="374"/>
      <c r="Z111" s="372">
        <v>2</v>
      </c>
      <c r="AA111" s="373"/>
      <c r="AB111" s="374"/>
      <c r="AC111" s="372">
        <v>4</v>
      </c>
      <c r="AD111" s="373"/>
      <c r="AE111" s="374"/>
      <c r="AF111" s="372">
        <v>3</v>
      </c>
      <c r="AG111" s="373"/>
      <c r="AH111" s="374"/>
      <c r="AI111" s="372">
        <v>3</v>
      </c>
      <c r="AJ111" s="373"/>
      <c r="AK111" s="374"/>
      <c r="AM111" s="23"/>
      <c r="AN111" s="23"/>
      <c r="AO111" s="23"/>
      <c r="AP111" s="23"/>
      <c r="AQ111" s="23"/>
      <c r="AR111" s="23"/>
    </row>
    <row r="112" spans="2:44" s="155" customFormat="1" x14ac:dyDescent="0.2">
      <c r="B112" s="375"/>
      <c r="C112" s="376"/>
      <c r="D112" s="376"/>
      <c r="E112" s="376"/>
      <c r="F112" s="376"/>
      <c r="G112" s="376"/>
      <c r="H112" s="376"/>
      <c r="I112" s="376"/>
      <c r="J112" s="376"/>
      <c r="K112" s="376"/>
      <c r="L112" s="376"/>
      <c r="M112" s="376"/>
      <c r="N112" s="376"/>
      <c r="O112" s="376"/>
      <c r="P112" s="376"/>
      <c r="Q112" s="376"/>
      <c r="R112" s="376"/>
      <c r="S112" s="376"/>
      <c r="T112" s="376"/>
      <c r="U112" s="376"/>
      <c r="V112" s="376"/>
      <c r="W112" s="376"/>
      <c r="X112" s="376"/>
      <c r="Y112" s="376"/>
      <c r="Z112" s="376"/>
      <c r="AA112" s="376"/>
      <c r="AB112" s="376"/>
      <c r="AC112" s="376"/>
      <c r="AD112" s="376"/>
      <c r="AE112" s="376"/>
      <c r="AF112" s="376"/>
      <c r="AG112" s="376"/>
      <c r="AH112" s="376"/>
      <c r="AI112" s="376"/>
      <c r="AJ112" s="376"/>
      <c r="AK112" s="376"/>
      <c r="AM112" s="23"/>
      <c r="AN112" s="23"/>
      <c r="AO112" s="23"/>
      <c r="AP112" s="23"/>
      <c r="AQ112" s="23"/>
      <c r="AR112" s="23"/>
    </row>
    <row r="113" spans="2:44" s="155" customFormat="1" ht="12" customHeight="1" x14ac:dyDescent="0.2">
      <c r="B113" s="147"/>
      <c r="C113" s="148"/>
      <c r="D113" s="110"/>
      <c r="E113" s="110"/>
      <c r="F113" s="110"/>
      <c r="G113" s="110"/>
      <c r="H113" s="110"/>
      <c r="I113" s="110"/>
      <c r="J113" s="110"/>
      <c r="K113" s="110"/>
      <c r="L113" s="169"/>
      <c r="M113" s="110"/>
      <c r="N113" s="110"/>
      <c r="O113" s="110"/>
      <c r="P113" s="110"/>
      <c r="Q113" s="110"/>
      <c r="R113" s="110"/>
      <c r="S113" s="110"/>
      <c r="T113" s="149"/>
      <c r="U113" s="110"/>
      <c r="V113" s="148"/>
      <c r="W113" s="149"/>
      <c r="X113" s="110"/>
      <c r="Y113" s="148"/>
      <c r="Z113" s="76"/>
      <c r="AA113" s="77"/>
      <c r="AB113" s="79"/>
      <c r="AC113" s="76"/>
      <c r="AD113" s="77"/>
      <c r="AE113" s="79"/>
      <c r="AF113" s="76"/>
      <c r="AG113" s="77"/>
      <c r="AH113" s="79"/>
      <c r="AI113" s="76"/>
      <c r="AJ113" s="117"/>
      <c r="AK113" s="150"/>
      <c r="AM113" s="23"/>
      <c r="AN113" s="23"/>
      <c r="AO113" s="23"/>
      <c r="AP113" s="23"/>
      <c r="AQ113" s="23"/>
      <c r="AR113" s="23"/>
    </row>
    <row r="114" spans="2:44" s="155" customFormat="1" ht="273" customHeight="1" x14ac:dyDescent="0.2"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69"/>
      <c r="M114" s="110"/>
      <c r="N114" s="110"/>
      <c r="O114" s="110"/>
      <c r="P114" s="110"/>
      <c r="Q114" s="110"/>
      <c r="R114" s="110"/>
      <c r="S114" s="110"/>
      <c r="T114" s="149"/>
      <c r="U114" s="110"/>
      <c r="V114" s="148"/>
      <c r="W114" s="149"/>
      <c r="X114" s="110"/>
      <c r="Y114" s="148"/>
      <c r="Z114" s="76"/>
      <c r="AA114" s="77"/>
      <c r="AB114" s="79"/>
      <c r="AC114" s="76"/>
      <c r="AD114" s="77"/>
      <c r="AE114" s="79"/>
      <c r="AF114" s="76"/>
      <c r="AG114" s="77"/>
      <c r="AH114" s="79"/>
      <c r="AI114" s="76"/>
      <c r="AJ114" s="117"/>
      <c r="AK114" s="150"/>
      <c r="AM114" s="23"/>
      <c r="AN114" s="23"/>
      <c r="AO114" s="23"/>
      <c r="AP114" s="23"/>
      <c r="AQ114" s="23"/>
      <c r="AR114" s="23"/>
    </row>
    <row r="115" spans="2:44" s="155" customFormat="1" ht="23.25" x14ac:dyDescent="0.2">
      <c r="B115" s="151"/>
      <c r="C115" s="152" t="s">
        <v>108</v>
      </c>
      <c r="D115" s="153">
        <v>8</v>
      </c>
      <c r="E115" s="153"/>
      <c r="F115" s="23"/>
      <c r="G115" s="23"/>
      <c r="H115" s="23"/>
      <c r="I115" s="153"/>
      <c r="J115" s="23"/>
      <c r="K115" s="23"/>
      <c r="L115" s="170"/>
      <c r="M115" s="23"/>
      <c r="N115" s="23"/>
      <c r="O115" s="23"/>
      <c r="P115" s="23"/>
      <c r="Q115" s="23"/>
      <c r="R115" s="23"/>
      <c r="S115" s="23"/>
      <c r="T115" s="154"/>
      <c r="U115" s="117"/>
      <c r="V115" s="150"/>
      <c r="W115" s="154"/>
      <c r="X115" s="117"/>
      <c r="Y115" s="150"/>
      <c r="Z115" s="154"/>
      <c r="AA115" s="117"/>
      <c r="AB115" s="150"/>
      <c r="AC115" s="154"/>
      <c r="AD115" s="117"/>
      <c r="AE115" s="150"/>
      <c r="AF115" s="154"/>
      <c r="AG115" s="117"/>
      <c r="AH115" s="150"/>
      <c r="AI115" s="154"/>
      <c r="AJ115" s="117"/>
      <c r="AK115" s="150"/>
      <c r="AM115" s="23"/>
      <c r="AN115" s="23"/>
      <c r="AO115" s="23"/>
      <c r="AP115" s="23"/>
      <c r="AQ115" s="23"/>
      <c r="AR115" s="23"/>
    </row>
    <row r="116" spans="2:44" s="155" customFormat="1" x14ac:dyDescent="0.2">
      <c r="C116" s="152" t="e">
        <f>SUM(D116:H116)</f>
        <v>#REF!</v>
      </c>
      <c r="D116" s="153">
        <f>COUNTIF(D101:D101,D115)</f>
        <v>0</v>
      </c>
      <c r="E116" s="153" t="e">
        <f>COUNTIF(#REF!,D115)</f>
        <v>#REF!</v>
      </c>
      <c r="F116" s="23">
        <f>COUNTIF(D60:D100,D115)</f>
        <v>0</v>
      </c>
      <c r="G116" s="23"/>
      <c r="H116" s="23"/>
      <c r="I116" s="153" t="e">
        <f>COUNTIF(#REF!,#REF!)</f>
        <v>#REF!</v>
      </c>
      <c r="J116" s="23">
        <f>COUNTIF(E60:E100,#REF!)</f>
        <v>0</v>
      </c>
      <c r="K116" s="23">
        <f>COUNTIF(E48:E59,#REF!)</f>
        <v>0</v>
      </c>
      <c r="L116" s="170"/>
      <c r="M116" s="23"/>
      <c r="N116" s="23"/>
      <c r="O116" s="23"/>
      <c r="P116" s="23"/>
      <c r="Q116" s="23"/>
      <c r="R116" s="23"/>
      <c r="S116" s="23"/>
      <c r="T116" s="154"/>
      <c r="U116" s="117"/>
      <c r="V116" s="150"/>
      <c r="W116" s="154"/>
      <c r="X116" s="117"/>
      <c r="Y116" s="150"/>
      <c r="Z116" s="154"/>
      <c r="AA116" s="117"/>
      <c r="AB116" s="150"/>
      <c r="AC116" s="154"/>
      <c r="AD116" s="117"/>
      <c r="AE116" s="150"/>
      <c r="AF116" s="154"/>
      <c r="AG116" s="117"/>
      <c r="AH116" s="150"/>
      <c r="AI116" s="154"/>
      <c r="AJ116" s="117"/>
      <c r="AK116" s="150"/>
      <c r="AM116" s="23"/>
      <c r="AN116" s="23"/>
      <c r="AO116" s="23"/>
      <c r="AP116" s="23"/>
      <c r="AQ116" s="23"/>
      <c r="AR116" s="23"/>
    </row>
  </sheetData>
  <mergeCells count="68">
    <mergeCell ref="B3:B6"/>
    <mergeCell ref="C3:C6"/>
    <mergeCell ref="G3:H3"/>
    <mergeCell ref="M3:M6"/>
    <mergeCell ref="D4:D6"/>
    <mergeCell ref="E4:E6"/>
    <mergeCell ref="F4:F6"/>
    <mergeCell ref="G4:G6"/>
    <mergeCell ref="H4:H6"/>
    <mergeCell ref="I4:I6"/>
    <mergeCell ref="AI5:AK5"/>
    <mergeCell ref="J4:L4"/>
    <mergeCell ref="N4:S4"/>
    <mergeCell ref="T4:Y4"/>
    <mergeCell ref="Z4:AE4"/>
    <mergeCell ref="AF4:AK4"/>
    <mergeCell ref="J5:J6"/>
    <mergeCell ref="K5:K6"/>
    <mergeCell ref="L5:L6"/>
    <mergeCell ref="N5:P5"/>
    <mergeCell ref="Q5:S5"/>
    <mergeCell ref="T5:V5"/>
    <mergeCell ref="W5:Y5"/>
    <mergeCell ref="Z5:AB5"/>
    <mergeCell ref="AC5:AE5"/>
    <mergeCell ref="AF5:AH5"/>
    <mergeCell ref="AI108:AK108"/>
    <mergeCell ref="O6:P6"/>
    <mergeCell ref="R6:S6"/>
    <mergeCell ref="I104:M104"/>
    <mergeCell ref="E108:I108"/>
    <mergeCell ref="N108:P108"/>
    <mergeCell ref="Q108:S108"/>
    <mergeCell ref="T108:V108"/>
    <mergeCell ref="W108:Y108"/>
    <mergeCell ref="Z108:AB108"/>
    <mergeCell ref="AC108:AE108"/>
    <mergeCell ref="AF108:AH108"/>
    <mergeCell ref="C81:E81"/>
    <mergeCell ref="C90:E90"/>
    <mergeCell ref="AI109:AK109"/>
    <mergeCell ref="E110:I110"/>
    <mergeCell ref="N110:P110"/>
    <mergeCell ref="Q110:S110"/>
    <mergeCell ref="T110:V110"/>
    <mergeCell ref="W110:Y110"/>
    <mergeCell ref="Z110:AB110"/>
    <mergeCell ref="AC110:AE110"/>
    <mergeCell ref="E109:I109"/>
    <mergeCell ref="N109:P109"/>
    <mergeCell ref="Q109:S109"/>
    <mergeCell ref="T109:V109"/>
    <mergeCell ref="W109:Y109"/>
    <mergeCell ref="Z109:AB109"/>
    <mergeCell ref="AC109:AE109"/>
    <mergeCell ref="AF109:AH109"/>
    <mergeCell ref="AI111:AK111"/>
    <mergeCell ref="B112:AK112"/>
    <mergeCell ref="AF110:AH110"/>
    <mergeCell ref="AI110:AK110"/>
    <mergeCell ref="E111:I111"/>
    <mergeCell ref="N111:P111"/>
    <mergeCell ref="Q111:S111"/>
    <mergeCell ref="T111:V111"/>
    <mergeCell ref="W111:Y111"/>
    <mergeCell ref="Z111:AB111"/>
    <mergeCell ref="AC111:AE111"/>
    <mergeCell ref="AF111:AH111"/>
  </mergeCells>
  <conditionalFormatting sqref="P91:P92 N9:AK35 N37:AK38 P49:P54 P61:P63 AK49:AK54 AK57:AK59 P57:P59 N42:AK43 N39:S40 Z39:AK40 AK88:AK92 P88:P89 AK61:AK63 AK65 P65 AK71 P67 AK67:AK68 AK74:AK80 AK85:AK86 P85:P86 P82:P83 AK82:AK83 P97 AK97:AK98 AK100:AK101">
    <cfRule type="cellIs" dxfId="48" priority="66" operator="equal">
      <formula>0</formula>
    </cfRule>
  </conditionalFormatting>
  <conditionalFormatting sqref="N48:P48">
    <cfRule type="cellIs" dxfId="47" priority="65" operator="equal">
      <formula>0</formula>
    </cfRule>
  </conditionalFormatting>
  <conditionalFormatting sqref="Q48:AK48">
    <cfRule type="cellIs" dxfId="46" priority="64" operator="equal">
      <formula>0</formula>
    </cfRule>
  </conditionalFormatting>
  <conditionalFormatting sqref="N67:R67 T67:AK67 N68:AK68 AK101 N48:AK54 N57:AK59 N88:AA92 AC88:AK92 N61:AK63 N65:AK65 N71:AK71 N74:AK80 N82:AK83 AB85:AB92 AC85:AK86 N85:AA86 N97:AK98 N100:AK100">
    <cfRule type="cellIs" dxfId="45" priority="63" operator="equal">
      <formula>0</formula>
    </cfRule>
  </conditionalFormatting>
  <conditionalFormatting sqref="S67">
    <cfRule type="cellIs" dxfId="44" priority="55" operator="equal">
      <formula>0</formula>
    </cfRule>
  </conditionalFormatting>
  <conditionalFormatting sqref="AK81">
    <cfRule type="cellIs" dxfId="43" priority="52" operator="equal">
      <formula>0</formula>
    </cfRule>
  </conditionalFormatting>
  <conditionalFormatting sqref="N81:AK81">
    <cfRule type="cellIs" dxfId="42" priority="51" operator="equal">
      <formula>0</formula>
    </cfRule>
  </conditionalFormatting>
  <conditionalFormatting sqref="N36:AK36">
    <cfRule type="cellIs" dxfId="41" priority="46" operator="equal">
      <formula>0</formula>
    </cfRule>
  </conditionalFormatting>
  <conditionalFormatting sqref="P60 AK60">
    <cfRule type="cellIs" dxfId="40" priority="45" operator="equal">
      <formula>0</formula>
    </cfRule>
  </conditionalFormatting>
  <conditionalFormatting sqref="N60:AK60">
    <cfRule type="cellIs" dxfId="39" priority="44" operator="equal">
      <formula>0</formula>
    </cfRule>
  </conditionalFormatting>
  <conditionalFormatting sqref="P55 AK55">
    <cfRule type="cellIs" dxfId="38" priority="43" operator="equal">
      <formula>0</formula>
    </cfRule>
  </conditionalFormatting>
  <conditionalFormatting sqref="N55:AK55">
    <cfRule type="cellIs" dxfId="37" priority="42" operator="equal">
      <formula>0</formula>
    </cfRule>
  </conditionalFormatting>
  <conditionalFormatting sqref="T40:Y40">
    <cfRule type="cellIs" dxfId="36" priority="41" operator="equal">
      <formula>0</formula>
    </cfRule>
  </conditionalFormatting>
  <conditionalFormatting sqref="T39:Y39">
    <cfRule type="cellIs" dxfId="35" priority="40" operator="equal">
      <formula>0</formula>
    </cfRule>
  </conditionalFormatting>
  <conditionalFormatting sqref="P56 AK56">
    <cfRule type="cellIs" dxfId="34" priority="39" operator="equal">
      <formula>0</formula>
    </cfRule>
  </conditionalFormatting>
  <conditionalFormatting sqref="N56:AK56">
    <cfRule type="cellIs" dxfId="33" priority="38" operator="equal">
      <formula>0</formula>
    </cfRule>
  </conditionalFormatting>
  <conditionalFormatting sqref="P87 AK87">
    <cfRule type="cellIs" dxfId="32" priority="35" operator="equal">
      <formula>0</formula>
    </cfRule>
  </conditionalFormatting>
  <conditionalFormatting sqref="N87:X87 AC87:AK87 Z87:AA87">
    <cfRule type="cellIs" dxfId="31" priority="34" operator="equal">
      <formula>0</formula>
    </cfRule>
  </conditionalFormatting>
  <conditionalFormatting sqref="AK64">
    <cfRule type="cellIs" dxfId="30" priority="32" operator="equal">
      <formula>0</formula>
    </cfRule>
  </conditionalFormatting>
  <conditionalFormatting sqref="N64:AK64">
    <cfRule type="cellIs" dxfId="29" priority="31" operator="equal">
      <formula>0</formula>
    </cfRule>
  </conditionalFormatting>
  <conditionalFormatting sqref="AK70 P70">
    <cfRule type="cellIs" dxfId="28" priority="30" operator="equal">
      <formula>0</formula>
    </cfRule>
  </conditionalFormatting>
  <conditionalFormatting sqref="N70:AK70">
    <cfRule type="cellIs" dxfId="27" priority="29" operator="equal">
      <formula>0</formula>
    </cfRule>
  </conditionalFormatting>
  <conditionalFormatting sqref="P66 AK66">
    <cfRule type="cellIs" dxfId="26" priority="28" operator="equal">
      <formula>0</formula>
    </cfRule>
  </conditionalFormatting>
  <conditionalFormatting sqref="N66:R66 T66:AK66">
    <cfRule type="cellIs" dxfId="25" priority="27" operator="equal">
      <formula>0</formula>
    </cfRule>
  </conditionalFormatting>
  <conditionalFormatting sqref="S66">
    <cfRule type="cellIs" dxfId="24" priority="26" operator="equal">
      <formula>0</formula>
    </cfRule>
  </conditionalFormatting>
  <conditionalFormatting sqref="AK72">
    <cfRule type="cellIs" dxfId="23" priority="25" operator="equal">
      <formula>0</formula>
    </cfRule>
  </conditionalFormatting>
  <conditionalFormatting sqref="N72:AK72">
    <cfRule type="cellIs" dxfId="22" priority="24" operator="equal">
      <formula>0</formula>
    </cfRule>
  </conditionalFormatting>
  <conditionalFormatting sqref="Y87">
    <cfRule type="cellIs" dxfId="21" priority="22" operator="equal">
      <formula>0</formula>
    </cfRule>
  </conditionalFormatting>
  <conditionalFormatting sqref="AB41">
    <cfRule type="cellIs" dxfId="20" priority="21" operator="equal">
      <formula>0</formula>
    </cfRule>
  </conditionalFormatting>
  <conditionalFormatting sqref="P41 AK41">
    <cfRule type="cellIs" dxfId="19" priority="20" operator="equal">
      <formula>0</formula>
    </cfRule>
  </conditionalFormatting>
  <conditionalFormatting sqref="N41:X41 AC41:AK41 Z41:AA41">
    <cfRule type="cellIs" dxfId="18" priority="19" operator="equal">
      <formula>0</formula>
    </cfRule>
  </conditionalFormatting>
  <conditionalFormatting sqref="Y41">
    <cfRule type="cellIs" dxfId="17" priority="18" operator="equal">
      <formula>0</formula>
    </cfRule>
  </conditionalFormatting>
  <conditionalFormatting sqref="P69 AK69">
    <cfRule type="cellIs" dxfId="16" priority="17" operator="equal">
      <formula>0</formula>
    </cfRule>
  </conditionalFormatting>
  <conditionalFormatting sqref="N69:R69 T69:AK69">
    <cfRule type="cellIs" dxfId="15" priority="16" operator="equal">
      <formula>0</formula>
    </cfRule>
  </conditionalFormatting>
  <conditionalFormatting sqref="S69">
    <cfRule type="cellIs" dxfId="14" priority="15" operator="equal">
      <formula>0</formula>
    </cfRule>
  </conditionalFormatting>
  <conditionalFormatting sqref="P84 AK84">
    <cfRule type="cellIs" dxfId="13" priority="14" operator="equal">
      <formula>0</formula>
    </cfRule>
  </conditionalFormatting>
  <conditionalFormatting sqref="N84:R84 T84:U84 W84:AK84">
    <cfRule type="cellIs" dxfId="12" priority="13" operator="equal">
      <formula>0</formula>
    </cfRule>
  </conditionalFormatting>
  <conditionalFormatting sqref="S84">
    <cfRule type="cellIs" dxfId="11" priority="12" operator="equal">
      <formula>0</formula>
    </cfRule>
  </conditionalFormatting>
  <conditionalFormatting sqref="V84">
    <cfRule type="cellIs" dxfId="10" priority="11" operator="equal">
      <formula>0</formula>
    </cfRule>
  </conditionalFormatting>
  <conditionalFormatting sqref="AK73 P73">
    <cfRule type="cellIs" dxfId="9" priority="10" operator="equal">
      <formula>0</formula>
    </cfRule>
  </conditionalFormatting>
  <conditionalFormatting sqref="N73:AK73">
    <cfRule type="cellIs" dxfId="8" priority="9" operator="equal">
      <formula>0</formula>
    </cfRule>
  </conditionalFormatting>
  <conditionalFormatting sqref="AK95 P95">
    <cfRule type="cellIs" dxfId="7" priority="8" operator="equal">
      <formula>0</formula>
    </cfRule>
  </conditionalFormatting>
  <conditionalFormatting sqref="N95:AK95">
    <cfRule type="cellIs" dxfId="6" priority="7" operator="equal">
      <formula>0</formula>
    </cfRule>
  </conditionalFormatting>
  <conditionalFormatting sqref="AK99">
    <cfRule type="cellIs" dxfId="5" priority="6" operator="equal">
      <formula>0</formula>
    </cfRule>
  </conditionalFormatting>
  <conditionalFormatting sqref="N99:AK99">
    <cfRule type="cellIs" dxfId="4" priority="5" operator="equal">
      <formula>0</formula>
    </cfRule>
  </conditionalFormatting>
  <conditionalFormatting sqref="AK93:AK94">
    <cfRule type="cellIs" dxfId="3" priority="4" operator="equal">
      <formula>0</formula>
    </cfRule>
  </conditionalFormatting>
  <conditionalFormatting sqref="N93:AK94">
    <cfRule type="cellIs" dxfId="2" priority="3" operator="equal">
      <formula>0</formula>
    </cfRule>
  </conditionalFormatting>
  <conditionalFormatting sqref="AK96">
    <cfRule type="cellIs" dxfId="1" priority="2" operator="equal">
      <formula>0</formula>
    </cfRule>
  </conditionalFormatting>
  <conditionalFormatting sqref="N96:AK96">
    <cfRule type="cellIs" dxfId="0" priority="1" operator="equal">
      <formula>0</formula>
    </cfRule>
  </conditionalFormatting>
  <pageMargins left="0.43307086614173229" right="0.31496062992125984" top="0.35" bottom="0.15748031496062992" header="0.23622047244094491" footer="0.15748031496062992"/>
  <pageSetup paperSize="9" scale="67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B1:BB33"/>
  <sheetViews>
    <sheetView zoomScale="75" workbookViewId="0">
      <selection activeCell="AN29" sqref="AN29:AN30"/>
    </sheetView>
  </sheetViews>
  <sheetFormatPr defaultRowHeight="12.75" x14ac:dyDescent="0.2"/>
  <cols>
    <col min="1" max="1" width="12.5703125" customWidth="1"/>
    <col min="2" max="2" width="5.42578125" customWidth="1"/>
    <col min="3" max="54" width="3.7109375" customWidth="1"/>
    <col min="55" max="55" width="13.7109375" customWidth="1"/>
  </cols>
  <sheetData>
    <row r="1" spans="2:54" ht="27.75" customHeight="1" x14ac:dyDescent="0.2">
      <c r="B1" s="520" t="s">
        <v>464</v>
      </c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  <c r="W1" s="520"/>
      <c r="X1" s="520"/>
      <c r="Y1" s="520"/>
      <c r="Z1" s="520"/>
      <c r="AA1" s="520"/>
      <c r="AB1" s="520"/>
      <c r="AC1" s="520"/>
      <c r="AD1" s="520"/>
      <c r="AE1" s="520"/>
      <c r="AF1" s="520"/>
      <c r="AG1" s="520"/>
      <c r="AH1" s="520"/>
      <c r="AI1" s="520"/>
      <c r="AJ1" s="520"/>
      <c r="AK1" s="520"/>
      <c r="AL1" s="520"/>
      <c r="AM1" s="520"/>
      <c r="AN1" s="520"/>
      <c r="AO1" s="520"/>
      <c r="AP1" s="520"/>
      <c r="AQ1" s="520"/>
      <c r="AR1" s="520"/>
      <c r="AS1" s="520"/>
      <c r="AT1" s="520"/>
      <c r="AU1" s="520"/>
      <c r="AV1" s="520"/>
      <c r="AW1" s="520"/>
      <c r="AX1" s="520"/>
      <c r="AY1" s="520"/>
      <c r="AZ1" s="520"/>
      <c r="BA1" s="520"/>
      <c r="BB1" s="520"/>
    </row>
    <row r="2" spans="2:54" s="514" customFormat="1" ht="72" customHeight="1" x14ac:dyDescent="0.3">
      <c r="B2" s="521" t="s">
        <v>466</v>
      </c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  <c r="U2" s="521"/>
      <c r="V2" s="521"/>
      <c r="W2" s="521"/>
      <c r="X2" s="521"/>
      <c r="Y2" s="521"/>
      <c r="Z2" s="521"/>
      <c r="AA2" s="521"/>
      <c r="AB2" s="521"/>
      <c r="AC2" s="521"/>
      <c r="AD2" s="521"/>
      <c r="AE2" s="521"/>
      <c r="AF2" s="521"/>
      <c r="AG2" s="521"/>
      <c r="AH2" s="521"/>
      <c r="AI2" s="521"/>
      <c r="AJ2" s="521"/>
      <c r="AK2" s="521"/>
      <c r="AL2" s="521"/>
      <c r="AM2" s="521"/>
      <c r="AN2" s="521"/>
      <c r="AO2" s="521"/>
      <c r="AP2" s="521"/>
      <c r="AQ2" s="521"/>
      <c r="AR2" s="521"/>
      <c r="AS2" s="521"/>
      <c r="AT2" s="521"/>
      <c r="AU2" s="521"/>
      <c r="AV2" s="521"/>
      <c r="AW2" s="521"/>
      <c r="AX2" s="521"/>
      <c r="AY2" s="521"/>
      <c r="AZ2" s="521"/>
      <c r="BA2" s="521"/>
      <c r="BB2" s="521"/>
    </row>
    <row r="3" spans="2:54" s="514" customFormat="1" ht="15" customHeight="1" x14ac:dyDescent="0.3">
      <c r="B3" s="517"/>
      <c r="C3" s="518" t="s">
        <v>454</v>
      </c>
      <c r="D3" s="522" t="s">
        <v>463</v>
      </c>
      <c r="Z3" s="515"/>
      <c r="AA3" s="516"/>
      <c r="AP3" s="513" t="s">
        <v>468</v>
      </c>
      <c r="AQ3" s="513"/>
      <c r="AR3" s="513"/>
      <c r="AS3" s="513"/>
      <c r="AT3" s="513"/>
      <c r="AU3" s="513"/>
      <c r="AV3" s="513"/>
      <c r="AW3" s="513"/>
      <c r="AX3" s="513"/>
      <c r="AY3" s="513"/>
      <c r="AZ3" s="513"/>
      <c r="BA3" s="513"/>
      <c r="BB3" s="513"/>
    </row>
    <row r="4" spans="2:54" s="514" customFormat="1" ht="15" customHeight="1" x14ac:dyDescent="0.3">
      <c r="B4" s="517"/>
      <c r="C4" s="518" t="s">
        <v>455</v>
      </c>
      <c r="D4" s="519"/>
      <c r="Z4" s="515"/>
      <c r="AA4" s="516"/>
      <c r="AP4" s="457" t="s">
        <v>469</v>
      </c>
      <c r="AQ4" s="457"/>
      <c r="AR4" s="457"/>
      <c r="AS4" s="457"/>
      <c r="AT4" s="457"/>
      <c r="AU4" s="457"/>
      <c r="AV4" s="457"/>
      <c r="AW4" s="457"/>
      <c r="AX4" s="457"/>
      <c r="AY4" s="457"/>
      <c r="AZ4" s="457"/>
      <c r="BA4" s="457"/>
      <c r="BB4" s="457"/>
    </row>
    <row r="5" spans="2:54" s="514" customFormat="1" ht="15" customHeight="1" x14ac:dyDescent="0.3">
      <c r="B5" s="517"/>
      <c r="C5" s="518" t="s">
        <v>456</v>
      </c>
      <c r="D5" s="519"/>
      <c r="Z5" s="515"/>
      <c r="AA5" s="516"/>
      <c r="AP5" s="457"/>
      <c r="AQ5" s="457"/>
      <c r="AR5" s="457"/>
      <c r="AS5" s="457"/>
      <c r="AT5" s="457"/>
      <c r="AU5" s="457"/>
      <c r="AV5" s="457"/>
      <c r="AW5" s="457"/>
      <c r="AX5" s="457"/>
      <c r="AY5" s="457"/>
      <c r="AZ5" s="457"/>
      <c r="BA5" s="457"/>
      <c r="BB5" s="457"/>
    </row>
    <row r="6" spans="2:54" s="514" customFormat="1" ht="15" customHeight="1" x14ac:dyDescent="0.3">
      <c r="B6" s="517"/>
      <c r="C6" s="518" t="s">
        <v>457</v>
      </c>
      <c r="D6" s="519" t="s">
        <v>460</v>
      </c>
      <c r="Z6" s="515"/>
      <c r="AA6" s="516"/>
      <c r="AP6" s="457" t="s">
        <v>470</v>
      </c>
      <c r="AQ6" s="457"/>
      <c r="AR6" s="457"/>
      <c r="AS6" s="457"/>
      <c r="AT6" s="457"/>
      <c r="AU6" s="457"/>
      <c r="AV6" s="457"/>
      <c r="AW6" s="457"/>
      <c r="AX6" s="457"/>
      <c r="AY6" s="457"/>
      <c r="AZ6" s="457"/>
      <c r="BA6" s="457"/>
      <c r="BB6" s="457"/>
    </row>
    <row r="7" spans="2:54" s="514" customFormat="1" ht="15" customHeight="1" x14ac:dyDescent="0.3">
      <c r="B7" s="517"/>
      <c r="C7" s="518" t="s">
        <v>458</v>
      </c>
      <c r="D7" s="519" t="s">
        <v>461</v>
      </c>
      <c r="Z7" s="515"/>
      <c r="AA7" s="516"/>
      <c r="AP7" s="457" t="s">
        <v>471</v>
      </c>
      <c r="AQ7" s="457"/>
      <c r="AR7" s="457"/>
      <c r="AS7" s="457"/>
      <c r="AT7" s="457"/>
      <c r="AU7" s="457"/>
      <c r="AV7" s="457"/>
      <c r="AW7" s="457"/>
      <c r="AX7" s="457"/>
      <c r="AY7" s="457"/>
      <c r="AZ7" s="457"/>
      <c r="BA7" s="457"/>
      <c r="BB7" s="457"/>
    </row>
    <row r="8" spans="2:54" s="514" customFormat="1" ht="15" customHeight="1" x14ac:dyDescent="0.3">
      <c r="B8" s="517"/>
      <c r="C8" s="518" t="s">
        <v>459</v>
      </c>
      <c r="D8" s="519" t="s">
        <v>462</v>
      </c>
      <c r="Z8" s="515"/>
      <c r="AA8" s="516"/>
      <c r="AP8" s="457"/>
      <c r="AQ8" s="457"/>
      <c r="AR8" s="457"/>
      <c r="AS8" s="457"/>
      <c r="AT8" s="457"/>
      <c r="AU8" s="457"/>
      <c r="AV8" s="457"/>
      <c r="AW8" s="457"/>
      <c r="AX8" s="457"/>
      <c r="AY8" s="457"/>
      <c r="AZ8" s="457"/>
      <c r="BA8" s="457"/>
      <c r="BB8" s="457"/>
    </row>
    <row r="9" spans="2:54" ht="17.25" customHeight="1" x14ac:dyDescent="0.2">
      <c r="AP9" s="525"/>
      <c r="AQ9" s="525"/>
      <c r="AR9" s="525"/>
      <c r="AS9" s="525"/>
      <c r="AT9" s="525"/>
      <c r="AU9" s="525"/>
      <c r="AV9" s="525"/>
      <c r="AW9" s="525"/>
      <c r="AX9" s="525"/>
      <c r="AY9" s="525"/>
      <c r="AZ9" s="525"/>
      <c r="BA9" s="525"/>
      <c r="BB9" s="525"/>
    </row>
    <row r="10" spans="2:54" s="460" customFormat="1" ht="64.5" customHeight="1" thickBot="1" x14ac:dyDescent="0.25">
      <c r="B10" s="461" t="s">
        <v>465</v>
      </c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62"/>
      <c r="V10" s="462"/>
      <c r="W10" s="462"/>
      <c r="X10" s="462"/>
      <c r="Y10" s="462"/>
      <c r="Z10" s="462"/>
      <c r="AA10" s="462"/>
      <c r="AB10" s="462"/>
      <c r="AC10" s="462"/>
      <c r="AD10" s="462"/>
      <c r="AE10" s="462"/>
      <c r="AF10" s="462"/>
      <c r="AG10" s="462"/>
      <c r="AH10" s="462"/>
      <c r="AI10" s="462"/>
      <c r="AJ10" s="462"/>
      <c r="AK10" s="462"/>
      <c r="AL10" s="462"/>
      <c r="AM10" s="462"/>
      <c r="AN10" s="462"/>
      <c r="AO10" s="462"/>
      <c r="AP10" s="462"/>
      <c r="AQ10" s="462"/>
      <c r="AR10" s="462"/>
      <c r="AS10" s="462"/>
      <c r="AT10" s="462"/>
      <c r="AU10" s="462"/>
      <c r="AV10" s="462"/>
      <c r="AW10" s="462"/>
      <c r="AX10" s="462"/>
      <c r="AY10" s="462"/>
      <c r="AZ10" s="462"/>
      <c r="BA10" s="462"/>
      <c r="BB10" s="462"/>
    </row>
    <row r="11" spans="2:54" s="4" customFormat="1" ht="19.5" customHeight="1" thickBot="1" x14ac:dyDescent="0.25">
      <c r="B11" s="369" t="s">
        <v>20</v>
      </c>
      <c r="C11" s="433" t="s">
        <v>21</v>
      </c>
      <c r="D11" s="434"/>
      <c r="E11" s="434"/>
      <c r="F11" s="435"/>
      <c r="G11" s="436" t="s">
        <v>240</v>
      </c>
      <c r="H11" s="433" t="s">
        <v>23</v>
      </c>
      <c r="I11" s="434"/>
      <c r="J11" s="434"/>
      <c r="K11" s="435"/>
      <c r="L11" s="433" t="s">
        <v>25</v>
      </c>
      <c r="M11" s="434"/>
      <c r="N11" s="434"/>
      <c r="O11" s="435"/>
      <c r="P11" s="436" t="s">
        <v>241</v>
      </c>
      <c r="Q11" s="433" t="s">
        <v>26</v>
      </c>
      <c r="R11" s="434"/>
      <c r="S11" s="435"/>
      <c r="T11" s="436" t="s">
        <v>242</v>
      </c>
      <c r="U11" s="433" t="s">
        <v>28</v>
      </c>
      <c r="V11" s="434"/>
      <c r="W11" s="434"/>
      <c r="X11" s="435"/>
      <c r="Y11" s="436" t="s">
        <v>243</v>
      </c>
      <c r="Z11" s="433" t="s">
        <v>30</v>
      </c>
      <c r="AA11" s="434"/>
      <c r="AB11" s="435"/>
      <c r="AC11" s="436" t="s">
        <v>247</v>
      </c>
      <c r="AD11" s="433" t="s">
        <v>32</v>
      </c>
      <c r="AE11" s="434"/>
      <c r="AF11" s="435"/>
      <c r="AG11" s="436" t="s">
        <v>248</v>
      </c>
      <c r="AH11" s="433" t="s">
        <v>34</v>
      </c>
      <c r="AI11" s="434"/>
      <c r="AJ11" s="435"/>
      <c r="AK11" s="436" t="s">
        <v>250</v>
      </c>
      <c r="AL11" s="433" t="s">
        <v>36</v>
      </c>
      <c r="AM11" s="434"/>
      <c r="AN11" s="434"/>
      <c r="AO11" s="435"/>
      <c r="AP11" s="436" t="s">
        <v>251</v>
      </c>
      <c r="AQ11" s="433" t="s">
        <v>37</v>
      </c>
      <c r="AR11" s="434"/>
      <c r="AS11" s="435"/>
      <c r="AT11" s="436" t="s">
        <v>252</v>
      </c>
      <c r="AU11" s="433" t="s">
        <v>39</v>
      </c>
      <c r="AV11" s="434"/>
      <c r="AW11" s="434"/>
      <c r="AX11" s="435"/>
      <c r="AY11" s="433" t="s">
        <v>41</v>
      </c>
      <c r="AZ11" s="434"/>
      <c r="BA11" s="434"/>
      <c r="BB11" s="435"/>
    </row>
    <row r="12" spans="2:54" ht="59.25" customHeight="1" thickBot="1" x14ac:dyDescent="0.25">
      <c r="B12" s="370"/>
      <c r="C12" s="431" t="s">
        <v>239</v>
      </c>
      <c r="D12" s="432" t="s">
        <v>46</v>
      </c>
      <c r="E12" s="432" t="s">
        <v>47</v>
      </c>
      <c r="F12" s="432" t="s">
        <v>48</v>
      </c>
      <c r="G12" s="364"/>
      <c r="H12" s="432" t="s">
        <v>60</v>
      </c>
      <c r="I12" s="432" t="s">
        <v>61</v>
      </c>
      <c r="J12" s="432" t="s">
        <v>62</v>
      </c>
      <c r="K12" s="432" t="s">
        <v>63</v>
      </c>
      <c r="L12" s="437" t="s">
        <v>42</v>
      </c>
      <c r="M12" s="432" t="s">
        <v>43</v>
      </c>
      <c r="N12" s="432" t="s">
        <v>44</v>
      </c>
      <c r="O12" s="432" t="s">
        <v>45</v>
      </c>
      <c r="P12" s="364"/>
      <c r="Q12" s="432" t="s">
        <v>46</v>
      </c>
      <c r="R12" s="432" t="s">
        <v>47</v>
      </c>
      <c r="S12" s="432" t="s">
        <v>48</v>
      </c>
      <c r="T12" s="427"/>
      <c r="U12" s="432" t="s">
        <v>49</v>
      </c>
      <c r="V12" s="432" t="s">
        <v>50</v>
      </c>
      <c r="W12" s="432" t="s">
        <v>51</v>
      </c>
      <c r="X12" s="432" t="s">
        <v>52</v>
      </c>
      <c r="Y12" s="427"/>
      <c r="Z12" s="432" t="s">
        <v>244</v>
      </c>
      <c r="AA12" s="432" t="s">
        <v>245</v>
      </c>
      <c r="AB12" s="432" t="s">
        <v>246</v>
      </c>
      <c r="AC12" s="427"/>
      <c r="AD12" s="432" t="s">
        <v>244</v>
      </c>
      <c r="AE12" s="432" t="s">
        <v>245</v>
      </c>
      <c r="AF12" s="432" t="s">
        <v>246</v>
      </c>
      <c r="AG12" s="427"/>
      <c r="AH12" s="432" t="s">
        <v>60</v>
      </c>
      <c r="AI12" s="432" t="s">
        <v>61</v>
      </c>
      <c r="AJ12" s="432" t="s">
        <v>249</v>
      </c>
      <c r="AK12" s="427"/>
      <c r="AL12" s="432" t="s">
        <v>56</v>
      </c>
      <c r="AM12" s="432" t="s">
        <v>57</v>
      </c>
      <c r="AN12" s="432" t="s">
        <v>58</v>
      </c>
      <c r="AO12" s="432" t="s">
        <v>59</v>
      </c>
      <c r="AP12" s="427"/>
      <c r="AQ12" s="432" t="s">
        <v>46</v>
      </c>
      <c r="AR12" s="432" t="s">
        <v>47</v>
      </c>
      <c r="AS12" s="432" t="s">
        <v>48</v>
      </c>
      <c r="AT12" s="427"/>
      <c r="AU12" s="432" t="s">
        <v>60</v>
      </c>
      <c r="AV12" s="432" t="s">
        <v>61</v>
      </c>
      <c r="AW12" s="432" t="s">
        <v>62</v>
      </c>
      <c r="AX12" s="432" t="s">
        <v>63</v>
      </c>
      <c r="AY12" s="432" t="s">
        <v>42</v>
      </c>
      <c r="AZ12" s="432" t="s">
        <v>43</v>
      </c>
      <c r="BA12" s="432" t="s">
        <v>44</v>
      </c>
      <c r="BB12" s="438" t="s">
        <v>253</v>
      </c>
    </row>
    <row r="13" spans="2:54" ht="25.5" customHeight="1" thickBot="1" x14ac:dyDescent="0.25">
      <c r="B13" s="303" t="s">
        <v>195</v>
      </c>
      <c r="C13" s="428">
        <v>1</v>
      </c>
      <c r="D13" s="299">
        <v>2</v>
      </c>
      <c r="E13" s="299">
        <v>3</v>
      </c>
      <c r="F13" s="299">
        <v>4</v>
      </c>
      <c r="G13" s="298">
        <v>5</v>
      </c>
      <c r="H13" s="299">
        <v>6</v>
      </c>
      <c r="I13" s="299">
        <v>7</v>
      </c>
      <c r="J13" s="299">
        <v>8</v>
      </c>
      <c r="K13" s="298">
        <v>9</v>
      </c>
      <c r="L13" s="299">
        <v>10</v>
      </c>
      <c r="M13" s="299">
        <v>11</v>
      </c>
      <c r="N13" s="299">
        <v>12</v>
      </c>
      <c r="O13" s="298">
        <v>13</v>
      </c>
      <c r="P13" s="299">
        <v>14</v>
      </c>
      <c r="Q13" s="299">
        <v>15</v>
      </c>
      <c r="R13" s="299">
        <v>16</v>
      </c>
      <c r="S13" s="298">
        <v>17</v>
      </c>
      <c r="T13" s="299">
        <v>18</v>
      </c>
      <c r="U13" s="299">
        <v>19</v>
      </c>
      <c r="V13" s="299">
        <v>20</v>
      </c>
      <c r="W13" s="298">
        <v>21</v>
      </c>
      <c r="X13" s="299">
        <v>22</v>
      </c>
      <c r="Y13" s="299">
        <v>23</v>
      </c>
      <c r="Z13" s="299">
        <v>24</v>
      </c>
      <c r="AA13" s="298">
        <v>25</v>
      </c>
      <c r="AB13" s="299">
        <v>26</v>
      </c>
      <c r="AC13" s="299">
        <v>27</v>
      </c>
      <c r="AD13" s="299">
        <v>28</v>
      </c>
      <c r="AE13" s="298">
        <v>29</v>
      </c>
      <c r="AF13" s="299">
        <v>30</v>
      </c>
      <c r="AG13" s="299">
        <v>31</v>
      </c>
      <c r="AH13" s="299">
        <v>32</v>
      </c>
      <c r="AI13" s="298">
        <v>33</v>
      </c>
      <c r="AJ13" s="299">
        <v>34</v>
      </c>
      <c r="AK13" s="299">
        <v>35</v>
      </c>
      <c r="AL13" s="299">
        <v>36</v>
      </c>
      <c r="AM13" s="298">
        <v>37</v>
      </c>
      <c r="AN13" s="299">
        <v>38</v>
      </c>
      <c r="AO13" s="299">
        <v>39</v>
      </c>
      <c r="AP13" s="299">
        <v>40</v>
      </c>
      <c r="AQ13" s="298">
        <v>41</v>
      </c>
      <c r="AR13" s="299">
        <v>42</v>
      </c>
      <c r="AS13" s="299">
        <v>43</v>
      </c>
      <c r="AT13" s="299">
        <v>44</v>
      </c>
      <c r="AU13" s="298">
        <v>45</v>
      </c>
      <c r="AV13" s="299">
        <v>46</v>
      </c>
      <c r="AW13" s="299">
        <v>47</v>
      </c>
      <c r="AX13" s="299">
        <v>48</v>
      </c>
      <c r="AY13" s="298">
        <v>49</v>
      </c>
      <c r="AZ13" s="299">
        <v>50</v>
      </c>
      <c r="BA13" s="299">
        <v>51</v>
      </c>
      <c r="BB13" s="302">
        <v>52</v>
      </c>
    </row>
    <row r="14" spans="2:54" ht="21" customHeight="1" thickBot="1" x14ac:dyDescent="0.35">
      <c r="B14" s="14" t="s">
        <v>65</v>
      </c>
      <c r="C14" s="429"/>
      <c r="D14" s="1"/>
      <c r="E14" s="1"/>
      <c r="F14" s="1"/>
      <c r="G14" s="1"/>
      <c r="H14" s="1"/>
      <c r="I14" s="1"/>
      <c r="J14" s="1"/>
      <c r="K14" s="20">
        <v>17</v>
      </c>
      <c r="L14" s="1"/>
      <c r="M14" s="1"/>
      <c r="N14" s="1"/>
      <c r="O14" s="1"/>
      <c r="P14" s="1"/>
      <c r="Q14" s="1"/>
      <c r="R14" s="1"/>
      <c r="S14" s="21" t="s">
        <v>66</v>
      </c>
      <c r="T14" s="226" t="s">
        <v>66</v>
      </c>
      <c r="U14" s="226" t="s">
        <v>66</v>
      </c>
      <c r="V14" s="226" t="s">
        <v>66</v>
      </c>
      <c r="W14" s="226" t="s">
        <v>66</v>
      </c>
      <c r="X14" s="226" t="s">
        <v>66</v>
      </c>
      <c r="Y14" s="228"/>
      <c r="Z14" s="228"/>
      <c r="AA14" s="228"/>
      <c r="AB14" s="228"/>
      <c r="AC14" s="1"/>
      <c r="AD14" s="1"/>
      <c r="AE14" s="1"/>
      <c r="AF14" s="1"/>
      <c r="AG14" s="20">
        <v>22</v>
      </c>
      <c r="AH14" s="1"/>
      <c r="AI14" s="5"/>
      <c r="AJ14" s="5"/>
      <c r="AK14" s="5"/>
      <c r="AL14" s="5"/>
      <c r="AM14" s="5"/>
      <c r="AN14" s="5"/>
      <c r="AO14" s="5"/>
      <c r="AP14" s="21"/>
      <c r="AQ14" s="5"/>
      <c r="AR14" s="5"/>
      <c r="AS14" s="5"/>
      <c r="AT14" s="226" t="s">
        <v>66</v>
      </c>
      <c r="AU14" s="226" t="s">
        <v>66</v>
      </c>
      <c r="AV14" s="226" t="s">
        <v>66</v>
      </c>
      <c r="AW14" s="226" t="s">
        <v>66</v>
      </c>
      <c r="AX14" s="226" t="s">
        <v>66</v>
      </c>
      <c r="AY14" s="226" t="s">
        <v>66</v>
      </c>
      <c r="AZ14" s="226" t="s">
        <v>66</v>
      </c>
      <c r="BA14" s="226" t="s">
        <v>66</v>
      </c>
      <c r="BB14" s="430" t="s">
        <v>66</v>
      </c>
    </row>
    <row r="15" spans="2:54" ht="21.75" customHeight="1" thickBot="1" x14ac:dyDescent="0.35">
      <c r="B15" s="14" t="s">
        <v>67</v>
      </c>
      <c r="C15" s="439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226" t="s">
        <v>66</v>
      </c>
      <c r="U15" s="226" t="s">
        <v>66</v>
      </c>
      <c r="V15" s="226" t="s">
        <v>66</v>
      </c>
      <c r="W15" s="226" t="s">
        <v>66</v>
      </c>
      <c r="X15" s="226" t="s">
        <v>66</v>
      </c>
      <c r="Y15" s="228"/>
      <c r="Z15" s="228"/>
      <c r="AA15" s="228"/>
      <c r="AB15" s="228"/>
      <c r="AC15" s="1"/>
      <c r="AD15" s="1"/>
      <c r="AE15" s="1"/>
      <c r="AF15" s="1"/>
      <c r="AG15" s="20"/>
      <c r="AH15" s="1"/>
      <c r="AI15" s="5"/>
      <c r="AJ15" s="5"/>
      <c r="AK15" s="5"/>
      <c r="AL15" s="5"/>
      <c r="AM15" s="5"/>
      <c r="AN15" s="5"/>
      <c r="AO15" s="5"/>
      <c r="AP15" s="21"/>
      <c r="AQ15" s="5"/>
      <c r="AR15" s="5"/>
      <c r="AS15" s="5"/>
      <c r="AT15" s="226" t="s">
        <v>66</v>
      </c>
      <c r="AU15" s="226" t="s">
        <v>66</v>
      </c>
      <c r="AV15" s="226" t="s">
        <v>66</v>
      </c>
      <c r="AW15" s="226" t="s">
        <v>66</v>
      </c>
      <c r="AX15" s="226" t="s">
        <v>66</v>
      </c>
      <c r="AY15" s="226" t="s">
        <v>66</v>
      </c>
      <c r="AZ15" s="226" t="s">
        <v>66</v>
      </c>
      <c r="BA15" s="226" t="s">
        <v>66</v>
      </c>
      <c r="BB15" s="430" t="s">
        <v>66</v>
      </c>
    </row>
    <row r="16" spans="2:54" ht="21" customHeight="1" thickBot="1" x14ac:dyDescent="0.35">
      <c r="B16" s="14" t="s">
        <v>68</v>
      </c>
      <c r="C16" s="440"/>
      <c r="D16" s="441"/>
      <c r="E16" s="442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226" t="s">
        <v>66</v>
      </c>
      <c r="U16" s="226" t="s">
        <v>66</v>
      </c>
      <c r="V16" s="226" t="s">
        <v>66</v>
      </c>
      <c r="W16" s="226" t="s">
        <v>66</v>
      </c>
      <c r="X16" s="226" t="s">
        <v>66</v>
      </c>
      <c r="Y16" s="228"/>
      <c r="Z16" s="228"/>
      <c r="AA16" s="228"/>
      <c r="AB16" s="228"/>
      <c r="AC16" s="1"/>
      <c r="AD16" s="1"/>
      <c r="AE16" s="1"/>
      <c r="AF16" s="1"/>
      <c r="AG16" s="20"/>
      <c r="AH16" s="1"/>
      <c r="AI16" s="5"/>
      <c r="AJ16" s="5"/>
      <c r="AK16" s="5"/>
      <c r="AL16" s="5"/>
      <c r="AM16" s="5"/>
      <c r="AN16" s="443"/>
      <c r="AO16" s="443"/>
      <c r="AP16" s="21"/>
      <c r="AQ16" s="443"/>
      <c r="AR16" s="443"/>
      <c r="AS16" s="443"/>
      <c r="AT16" s="226" t="s">
        <v>66</v>
      </c>
      <c r="AU16" s="226" t="s">
        <v>66</v>
      </c>
      <c r="AV16" s="226" t="s">
        <v>66</v>
      </c>
      <c r="AW16" s="226" t="s">
        <v>66</v>
      </c>
      <c r="AX16" s="226" t="s">
        <v>66</v>
      </c>
      <c r="AY16" s="226" t="s">
        <v>66</v>
      </c>
      <c r="AZ16" s="226" t="s">
        <v>66</v>
      </c>
      <c r="BA16" s="226" t="s">
        <v>66</v>
      </c>
      <c r="BB16" s="430" t="s">
        <v>66</v>
      </c>
    </row>
    <row r="17" spans="2:54" ht="21" customHeight="1" thickBot="1" x14ac:dyDescent="0.35">
      <c r="B17" s="14" t="s">
        <v>69</v>
      </c>
      <c r="C17" s="439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441"/>
      <c r="S17" s="441"/>
      <c r="T17" s="334" t="s">
        <v>66</v>
      </c>
      <c r="U17" s="226" t="s">
        <v>66</v>
      </c>
      <c r="V17" s="226" t="s">
        <v>66</v>
      </c>
      <c r="W17" s="226" t="s">
        <v>66</v>
      </c>
      <c r="X17" s="226" t="s">
        <v>66</v>
      </c>
      <c r="Y17" s="228"/>
      <c r="Z17" s="228"/>
      <c r="AA17" s="228"/>
      <c r="AB17" s="228"/>
      <c r="AC17" s="1"/>
      <c r="AD17" s="1"/>
      <c r="AE17" s="1"/>
      <c r="AF17" s="1"/>
      <c r="AG17" s="20"/>
      <c r="AH17" s="1"/>
      <c r="AI17" s="5"/>
      <c r="AJ17" s="5"/>
      <c r="AK17" s="5"/>
      <c r="AL17" s="5"/>
      <c r="AM17" s="5"/>
      <c r="AN17" s="5"/>
      <c r="AO17" s="444"/>
      <c r="AP17" s="5"/>
      <c r="AQ17" s="444"/>
      <c r="AR17" s="444"/>
      <c r="AS17" s="444"/>
      <c r="AT17" s="1"/>
      <c r="AU17" s="1"/>
      <c r="AV17" s="1"/>
      <c r="AW17" s="1"/>
      <c r="AX17" s="1"/>
      <c r="AY17" s="1"/>
      <c r="AZ17" s="1"/>
      <c r="BA17" s="1"/>
      <c r="BB17" s="3"/>
    </row>
    <row r="19" spans="2:54" s="456" customFormat="1" ht="15.75" x14ac:dyDescent="0.25">
      <c r="E19" s="459" t="s">
        <v>254</v>
      </c>
      <c r="AA19" s="458" t="s">
        <v>267</v>
      </c>
      <c r="AB19" s="458"/>
      <c r="AC19" s="458"/>
      <c r="AD19" s="458"/>
      <c r="AE19" s="458"/>
      <c r="AF19" s="458"/>
      <c r="AG19" s="458"/>
      <c r="AH19" s="458"/>
      <c r="AI19" s="458"/>
      <c r="AJ19" s="458"/>
      <c r="AK19" s="458"/>
      <c r="AL19" s="458"/>
      <c r="AM19" s="458"/>
      <c r="AN19" s="458"/>
      <c r="AO19" s="458"/>
      <c r="AP19" s="458"/>
    </row>
    <row r="20" spans="2:54" s="456" customFormat="1" ht="15" x14ac:dyDescent="0.2">
      <c r="AA20" s="458"/>
      <c r="AB20" s="458"/>
      <c r="AC20" s="458"/>
      <c r="AD20" s="458"/>
      <c r="AE20" s="458"/>
      <c r="AF20" s="458"/>
      <c r="AG20" s="458"/>
      <c r="AH20" s="458"/>
      <c r="AI20" s="458"/>
      <c r="AJ20" s="458"/>
      <c r="AK20" s="458"/>
      <c r="AL20" s="458"/>
      <c r="AM20" s="458"/>
      <c r="AN20" s="458"/>
      <c r="AO20" s="458"/>
      <c r="AP20" s="458"/>
    </row>
    <row r="21" spans="2:54" x14ac:dyDescent="0.2">
      <c r="X21" s="448"/>
      <c r="Y21" s="450" t="s">
        <v>260</v>
      </c>
      <c r="Z21" s="451"/>
      <c r="AA21" s="451"/>
      <c r="AB21" s="451"/>
      <c r="AC21" s="451"/>
      <c r="AD21" s="451"/>
      <c r="AE21" s="451"/>
      <c r="AF21" s="451"/>
    </row>
    <row r="22" spans="2:54" x14ac:dyDescent="0.2">
      <c r="E22" s="445" t="s">
        <v>259</v>
      </c>
      <c r="F22" s="447" t="s">
        <v>255</v>
      </c>
      <c r="X22" s="449"/>
      <c r="Y22" s="450"/>
      <c r="Z22" s="451"/>
      <c r="AA22" s="451"/>
      <c r="AB22" s="451"/>
      <c r="AC22" s="451"/>
      <c r="AD22" s="451"/>
      <c r="AE22" s="451"/>
      <c r="AF22" s="451"/>
    </row>
    <row r="23" spans="2:54" x14ac:dyDescent="0.2">
      <c r="E23" s="445"/>
      <c r="F23" s="446" t="s">
        <v>256</v>
      </c>
      <c r="X23" s="455"/>
      <c r="Y23" s="453"/>
      <c r="Z23" s="454"/>
      <c r="AA23" s="454"/>
      <c r="AB23" s="454"/>
      <c r="AC23" s="454"/>
      <c r="AD23" s="454"/>
      <c r="AE23" s="454"/>
      <c r="AF23" s="454"/>
    </row>
    <row r="24" spans="2:54" x14ac:dyDescent="0.2">
      <c r="E24" s="445"/>
      <c r="F24" s="446" t="s">
        <v>257</v>
      </c>
      <c r="X24" s="455"/>
      <c r="Y24" s="453" t="s">
        <v>268</v>
      </c>
      <c r="Z24" s="454"/>
      <c r="AA24" s="454"/>
      <c r="AB24" s="454"/>
      <c r="AC24" s="454"/>
      <c r="AD24" s="454"/>
      <c r="AE24" s="454"/>
      <c r="AF24" s="454"/>
    </row>
    <row r="25" spans="2:54" x14ac:dyDescent="0.2">
      <c r="E25" s="445"/>
      <c r="F25" s="446" t="s">
        <v>258</v>
      </c>
      <c r="X25" s="455"/>
      <c r="Y25" s="452" t="s">
        <v>259</v>
      </c>
      <c r="Z25" t="s">
        <v>261</v>
      </c>
    </row>
    <row r="26" spans="2:54" x14ac:dyDescent="0.2">
      <c r="X26" s="455"/>
      <c r="Y26" s="452"/>
      <c r="Z26" t="s">
        <v>262</v>
      </c>
    </row>
    <row r="27" spans="2:54" ht="12" customHeight="1" x14ac:dyDescent="0.2">
      <c r="X27" s="455"/>
      <c r="Y27" s="452"/>
      <c r="Z27" t="s">
        <v>263</v>
      </c>
    </row>
    <row r="28" spans="2:54" x14ac:dyDescent="0.2">
      <c r="X28" s="455"/>
      <c r="Y28" s="452"/>
      <c r="Z28" t="s">
        <v>264</v>
      </c>
      <c r="AD28" s="246" t="s">
        <v>176</v>
      </c>
    </row>
    <row r="29" spans="2:54" x14ac:dyDescent="0.2">
      <c r="Y29" s="452"/>
      <c r="Z29" t="s">
        <v>265</v>
      </c>
    </row>
    <row r="30" spans="2:54" x14ac:dyDescent="0.2">
      <c r="Y30" s="452"/>
      <c r="Z30" t="s">
        <v>266</v>
      </c>
    </row>
    <row r="33" spans="18:19" x14ac:dyDescent="0.2">
      <c r="R33" s="337"/>
      <c r="S33" s="337"/>
    </row>
  </sheetData>
  <mergeCells count="38">
    <mergeCell ref="AP5:BB5"/>
    <mergeCell ref="AP6:BB6"/>
    <mergeCell ref="AP7:BB7"/>
    <mergeCell ref="AP8:BB8"/>
    <mergeCell ref="AP9:BB9"/>
    <mergeCell ref="B1:BB1"/>
    <mergeCell ref="B2:BB2"/>
    <mergeCell ref="AP3:BB3"/>
    <mergeCell ref="AP4:BB4"/>
    <mergeCell ref="R33:S33"/>
    <mergeCell ref="P11:P12"/>
    <mergeCell ref="AP11:AP12"/>
    <mergeCell ref="E22:E25"/>
    <mergeCell ref="X21:X22"/>
    <mergeCell ref="Y21:AF22"/>
    <mergeCell ref="Y25:Y30"/>
    <mergeCell ref="AA19:AP20"/>
    <mergeCell ref="AU11:AX11"/>
    <mergeCell ref="AY11:BB11"/>
    <mergeCell ref="AG11:AG12"/>
    <mergeCell ref="AH11:AJ11"/>
    <mergeCell ref="AK11:AK12"/>
    <mergeCell ref="AL11:AO11"/>
    <mergeCell ref="AQ11:AS11"/>
    <mergeCell ref="AT11:AT12"/>
    <mergeCell ref="T11:T12"/>
    <mergeCell ref="U11:X11"/>
    <mergeCell ref="Y11:Y12"/>
    <mergeCell ref="Z11:AB11"/>
    <mergeCell ref="AC11:AC12"/>
    <mergeCell ref="AD11:AF11"/>
    <mergeCell ref="B10:BB10"/>
    <mergeCell ref="B11:B12"/>
    <mergeCell ref="C11:F11"/>
    <mergeCell ref="G11:G12"/>
    <mergeCell ref="H11:K11"/>
    <mergeCell ref="L11:O11"/>
    <mergeCell ref="Q11:S11"/>
  </mergeCells>
  <pageMargins left="0.22" right="0.28000000000000003" top="0.28999999999999998" bottom="0.26" header="0.25" footer="0.18"/>
  <pageSetup paperSize="9" scale="6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A3" sqref="A3"/>
    </sheetView>
  </sheetViews>
  <sheetFormatPr defaultRowHeight="12.75" x14ac:dyDescent="0.2"/>
  <cols>
    <col min="1" max="16" width="36.7109375" customWidth="1"/>
  </cols>
  <sheetData>
    <row r="1" spans="1:16" ht="47.25" x14ac:dyDescent="0.2">
      <c r="A1" s="463" t="s">
        <v>269</v>
      </c>
      <c r="B1" s="463" t="s">
        <v>270</v>
      </c>
      <c r="C1" s="463" t="s">
        <v>271</v>
      </c>
      <c r="D1" s="463" t="s">
        <v>272</v>
      </c>
      <c r="E1" s="463" t="s">
        <v>273</v>
      </c>
      <c r="F1" s="463" t="s">
        <v>275</v>
      </c>
      <c r="G1" s="463" t="s">
        <v>276</v>
      </c>
      <c r="H1" s="463" t="s">
        <v>278</v>
      </c>
      <c r="I1" s="463" t="s">
        <v>280</v>
      </c>
      <c r="J1" s="463" t="s">
        <v>418</v>
      </c>
      <c r="K1" s="463" t="s">
        <v>281</v>
      </c>
      <c r="L1" s="463" t="s">
        <v>282</v>
      </c>
      <c r="M1" s="463" t="s">
        <v>421</v>
      </c>
      <c r="N1" s="463" t="s">
        <v>274</v>
      </c>
      <c r="O1" s="463" t="s">
        <v>277</v>
      </c>
      <c r="P1" s="463" t="s">
        <v>279</v>
      </c>
    </row>
    <row r="2" spans="1:16" ht="15.75" x14ac:dyDescent="0.2">
      <c r="A2" s="463" t="s">
        <v>283</v>
      </c>
      <c r="B2" s="463" t="s">
        <v>284</v>
      </c>
      <c r="C2" s="463" t="s">
        <v>285</v>
      </c>
      <c r="D2" s="463" t="s">
        <v>286</v>
      </c>
      <c r="E2" s="463" t="s">
        <v>287</v>
      </c>
      <c r="F2" s="463" t="s">
        <v>289</v>
      </c>
      <c r="G2" s="463" t="s">
        <v>290</v>
      </c>
      <c r="H2" s="463" t="s">
        <v>292</v>
      </c>
      <c r="I2" s="463" t="s">
        <v>294</v>
      </c>
      <c r="J2" s="463" t="s">
        <v>295</v>
      </c>
      <c r="K2" s="463" t="s">
        <v>296</v>
      </c>
      <c r="L2" s="463" t="s">
        <v>297</v>
      </c>
      <c r="M2" s="463" t="s">
        <v>422</v>
      </c>
      <c r="N2" s="463" t="s">
        <v>288</v>
      </c>
      <c r="O2" s="463" t="s">
        <v>291</v>
      </c>
      <c r="P2" s="463" t="s">
        <v>293</v>
      </c>
    </row>
    <row r="3" spans="1:16" ht="15.75" x14ac:dyDescent="0.2">
      <c r="A3" s="466" t="s">
        <v>336</v>
      </c>
      <c r="B3" s="464" t="s">
        <v>298</v>
      </c>
      <c r="C3" s="464" t="s">
        <v>299</v>
      </c>
      <c r="D3" s="464" t="s">
        <v>300</v>
      </c>
      <c r="E3" s="464" t="s">
        <v>301</v>
      </c>
      <c r="F3" s="464" t="s">
        <v>303</v>
      </c>
      <c r="G3" s="464" t="s">
        <v>304</v>
      </c>
      <c r="H3" s="464" t="s">
        <v>305</v>
      </c>
      <c r="I3" s="464" t="s">
        <v>307</v>
      </c>
      <c r="J3" s="464" t="s">
        <v>308</v>
      </c>
      <c r="K3" s="464" t="s">
        <v>309</v>
      </c>
      <c r="L3" s="464" t="s">
        <v>310</v>
      </c>
      <c r="M3" s="464" t="s">
        <v>311</v>
      </c>
      <c r="N3" s="467" t="s">
        <v>302</v>
      </c>
      <c r="O3" s="467" t="s">
        <v>304</v>
      </c>
      <c r="P3" s="469" t="s">
        <v>306</v>
      </c>
    </row>
    <row r="4" spans="1:16" ht="15.75" x14ac:dyDescent="0.2">
      <c r="A4" s="464" t="s">
        <v>312</v>
      </c>
      <c r="B4" s="464" t="s">
        <v>313</v>
      </c>
      <c r="C4" s="464" t="s">
        <v>314</v>
      </c>
      <c r="D4" s="464" t="s">
        <v>315</v>
      </c>
      <c r="E4" s="464" t="s">
        <v>316</v>
      </c>
      <c r="F4" s="464" t="s">
        <v>318</v>
      </c>
      <c r="G4" s="464" t="s">
        <v>319</v>
      </c>
      <c r="H4" s="464" t="s">
        <v>321</v>
      </c>
      <c r="I4" s="464" t="s">
        <v>337</v>
      </c>
      <c r="J4" s="464" t="s">
        <v>323</v>
      </c>
      <c r="K4" s="464" t="s">
        <v>324</v>
      </c>
      <c r="L4" s="464" t="s">
        <v>325</v>
      </c>
      <c r="M4" s="464" t="s">
        <v>326</v>
      </c>
      <c r="N4" s="467" t="s">
        <v>317</v>
      </c>
      <c r="O4" s="467" t="s">
        <v>320</v>
      </c>
      <c r="P4" s="469" t="s">
        <v>322</v>
      </c>
    </row>
    <row r="5" spans="1:16" ht="15.75" x14ac:dyDescent="0.2">
      <c r="A5" s="464" t="s">
        <v>327</v>
      </c>
      <c r="B5" s="464" t="s">
        <v>328</v>
      </c>
      <c r="C5" s="464" t="s">
        <v>329</v>
      </c>
      <c r="D5" s="464" t="s">
        <v>330</v>
      </c>
      <c r="E5" s="464" t="s">
        <v>331</v>
      </c>
      <c r="F5" s="464" t="s">
        <v>333</v>
      </c>
      <c r="G5" s="464" t="s">
        <v>446</v>
      </c>
      <c r="H5" s="464" t="s">
        <v>335</v>
      </c>
      <c r="I5" s="464" t="s">
        <v>367</v>
      </c>
      <c r="J5" s="464" t="s">
        <v>338</v>
      </c>
      <c r="K5" t="s">
        <v>339</v>
      </c>
      <c r="L5" s="464" t="s">
        <v>340</v>
      </c>
      <c r="M5" s="464" t="s">
        <v>341</v>
      </c>
      <c r="N5" s="467" t="s">
        <v>332</v>
      </c>
      <c r="O5" s="467" t="s">
        <v>334</v>
      </c>
      <c r="P5" s="469" t="s">
        <v>336</v>
      </c>
    </row>
    <row r="6" spans="1:16" ht="15.75" x14ac:dyDescent="0.2">
      <c r="A6" s="464" t="s">
        <v>342</v>
      </c>
      <c r="B6" s="464" t="s">
        <v>343</v>
      </c>
      <c r="C6" s="464" t="s">
        <v>344</v>
      </c>
      <c r="D6" s="464" t="s">
        <v>345</v>
      </c>
      <c r="E6" s="464" t="s">
        <v>346</v>
      </c>
      <c r="F6" s="464" t="s">
        <v>348</v>
      </c>
      <c r="G6" s="464" t="s">
        <v>349</v>
      </c>
      <c r="H6" s="464" t="s">
        <v>447</v>
      </c>
      <c r="I6" s="464" t="s">
        <v>381</v>
      </c>
      <c r="J6" s="464" t="s">
        <v>352</v>
      </c>
      <c r="K6" t="s">
        <v>353</v>
      </c>
      <c r="L6" s="464" t="s">
        <v>354</v>
      </c>
      <c r="M6" s="464" t="s">
        <v>355</v>
      </c>
      <c r="N6" s="467" t="s">
        <v>347</v>
      </c>
      <c r="O6" s="467" t="s">
        <v>350</v>
      </c>
      <c r="P6" s="467" t="s">
        <v>351</v>
      </c>
    </row>
    <row r="7" spans="1:16" ht="15.75" x14ac:dyDescent="0.2">
      <c r="A7" s="464" t="s">
        <v>356</v>
      </c>
      <c r="B7" s="464" t="s">
        <v>357</v>
      </c>
      <c r="C7" s="464" t="s">
        <v>358</v>
      </c>
      <c r="D7" s="464" t="s">
        <v>359</v>
      </c>
      <c r="E7" s="464" t="s">
        <v>360</v>
      </c>
      <c r="F7" s="464" t="s">
        <v>362</v>
      </c>
      <c r="G7" s="464" t="s">
        <v>363</v>
      </c>
      <c r="H7" s="464" t="s">
        <v>365</v>
      </c>
      <c r="I7" s="464" t="s">
        <v>392</v>
      </c>
      <c r="J7" s="464" t="s">
        <v>382</v>
      </c>
      <c r="K7" t="s">
        <v>368</v>
      </c>
      <c r="L7" s="464" t="s">
        <v>369</v>
      </c>
      <c r="M7" s="464" t="s">
        <v>370</v>
      </c>
      <c r="N7" s="467" t="s">
        <v>361</v>
      </c>
      <c r="O7" s="467" t="s">
        <v>364</v>
      </c>
      <c r="P7" s="467" t="s">
        <v>366</v>
      </c>
    </row>
    <row r="8" spans="1:16" ht="15.75" x14ac:dyDescent="0.25">
      <c r="A8" s="464" t="s">
        <v>371</v>
      </c>
      <c r="B8" s="464" t="s">
        <v>372</v>
      </c>
      <c r="C8" s="464" t="s">
        <v>373</v>
      </c>
      <c r="D8" s="464" t="s">
        <v>374</v>
      </c>
      <c r="E8" s="464" t="s">
        <v>375</v>
      </c>
      <c r="F8" s="464" t="s">
        <v>377</v>
      </c>
      <c r="G8" s="464" t="s">
        <v>320</v>
      </c>
      <c r="H8" s="464" t="s">
        <v>379</v>
      </c>
      <c r="I8" s="464" t="s">
        <v>403</v>
      </c>
      <c r="J8" s="464" t="s">
        <v>393</v>
      </c>
      <c r="K8" t="s">
        <v>383</v>
      </c>
      <c r="L8" s="464" t="s">
        <v>384</v>
      </c>
      <c r="M8" s="464" t="s">
        <v>385</v>
      </c>
      <c r="N8" s="468" t="s">
        <v>376</v>
      </c>
      <c r="O8" s="468" t="s">
        <v>378</v>
      </c>
      <c r="P8" s="467" t="s">
        <v>380</v>
      </c>
    </row>
    <row r="9" spans="1:16" ht="15.75" x14ac:dyDescent="0.25">
      <c r="A9" s="464" t="s">
        <v>386</v>
      </c>
      <c r="B9" s="464" t="s">
        <v>387</v>
      </c>
      <c r="C9" s="464" t="s">
        <v>388</v>
      </c>
      <c r="D9" s="464" t="s">
        <v>389</v>
      </c>
      <c r="E9" s="464" t="s">
        <v>390</v>
      </c>
      <c r="F9" s="464" t="s">
        <v>391</v>
      </c>
      <c r="G9" s="464" t="s">
        <v>334</v>
      </c>
      <c r="H9" s="465" t="s">
        <v>445</v>
      </c>
      <c r="I9" s="465" t="s">
        <v>409</v>
      </c>
      <c r="K9" t="s">
        <v>394</v>
      </c>
      <c r="L9" s="465" t="s">
        <v>395</v>
      </c>
      <c r="M9" s="464" t="s">
        <v>396</v>
      </c>
    </row>
    <row r="10" spans="1:16" ht="15.75" x14ac:dyDescent="0.25">
      <c r="A10" s="464" t="s">
        <v>397</v>
      </c>
      <c r="B10" s="464" t="s">
        <v>398</v>
      </c>
      <c r="C10" s="464" t="s">
        <v>399</v>
      </c>
      <c r="D10" s="465" t="s">
        <v>400</v>
      </c>
      <c r="E10" s="464" t="s">
        <v>401</v>
      </c>
      <c r="F10" s="464" t="s">
        <v>402</v>
      </c>
      <c r="G10" s="464" t="s">
        <v>350</v>
      </c>
      <c r="H10" s="464" t="s">
        <v>393</v>
      </c>
      <c r="I10" s="464" t="s">
        <v>340</v>
      </c>
      <c r="K10" t="s">
        <v>404</v>
      </c>
      <c r="L10" s="464" t="s">
        <v>393</v>
      </c>
      <c r="M10" s="464" t="s">
        <v>405</v>
      </c>
    </row>
    <row r="11" spans="1:16" ht="15.75" x14ac:dyDescent="0.25">
      <c r="A11" s="464" t="s">
        <v>441</v>
      </c>
      <c r="B11" s="464" t="s">
        <v>406</v>
      </c>
      <c r="C11" s="464" t="s">
        <v>393</v>
      </c>
      <c r="D11" s="465" t="s">
        <v>419</v>
      </c>
      <c r="E11" s="464" t="s">
        <v>407</v>
      </c>
      <c r="F11" s="464" t="s">
        <v>408</v>
      </c>
      <c r="G11" s="464" t="s">
        <v>364</v>
      </c>
      <c r="I11" s="464" t="s">
        <v>393</v>
      </c>
      <c r="K11" t="s">
        <v>410</v>
      </c>
      <c r="M11" s="464" t="s">
        <v>411</v>
      </c>
    </row>
    <row r="12" spans="1:16" ht="15.75" x14ac:dyDescent="0.25">
      <c r="A12" s="464" t="s">
        <v>351</v>
      </c>
      <c r="B12" s="464" t="s">
        <v>416</v>
      </c>
      <c r="D12" s="464" t="s">
        <v>420</v>
      </c>
      <c r="E12" s="464" t="s">
        <v>393</v>
      </c>
      <c r="F12" s="464" t="s">
        <v>442</v>
      </c>
      <c r="G12" s="465" t="s">
        <v>378</v>
      </c>
      <c r="K12" t="s">
        <v>413</v>
      </c>
      <c r="M12" s="464" t="s">
        <v>414</v>
      </c>
    </row>
    <row r="13" spans="1:16" ht="15.75" x14ac:dyDescent="0.2">
      <c r="A13" s="464" t="s">
        <v>366</v>
      </c>
      <c r="B13" s="464" t="s">
        <v>393</v>
      </c>
      <c r="D13" s="464" t="s">
        <v>412</v>
      </c>
      <c r="F13" s="464" t="s">
        <v>443</v>
      </c>
      <c r="G13" s="464" t="s">
        <v>393</v>
      </c>
      <c r="K13" t="s">
        <v>415</v>
      </c>
      <c r="M13" s="464" t="s">
        <v>393</v>
      </c>
    </row>
    <row r="14" spans="1:16" ht="15.75" x14ac:dyDescent="0.2">
      <c r="A14" s="464" t="s">
        <v>393</v>
      </c>
      <c r="D14" s="464" t="s">
        <v>302</v>
      </c>
      <c r="F14" s="464" t="s">
        <v>444</v>
      </c>
      <c r="K14" t="s">
        <v>417</v>
      </c>
    </row>
    <row r="15" spans="1:16" ht="15.75" x14ac:dyDescent="0.2">
      <c r="A15" s="466"/>
      <c r="D15" s="464" t="s">
        <v>317</v>
      </c>
      <c r="F15" s="464" t="s">
        <v>393</v>
      </c>
      <c r="K15" t="s">
        <v>393</v>
      </c>
    </row>
    <row r="16" spans="1:16" ht="15.75" x14ac:dyDescent="0.2">
      <c r="D16" s="464" t="s">
        <v>332</v>
      </c>
    </row>
    <row r="17" spans="4:4" ht="15.75" x14ac:dyDescent="0.2">
      <c r="D17" s="464" t="s">
        <v>347</v>
      </c>
    </row>
    <row r="18" spans="4:4" ht="15.75" x14ac:dyDescent="0.2">
      <c r="D18" s="464" t="s">
        <v>361</v>
      </c>
    </row>
    <row r="19" spans="4:4" ht="15.75" x14ac:dyDescent="0.25">
      <c r="D19" s="465" t="s">
        <v>393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9"/>
  <sheetViews>
    <sheetView workbookViewId="0">
      <selection activeCell="O4" sqref="O4"/>
    </sheetView>
  </sheetViews>
  <sheetFormatPr defaultRowHeight="12.75" x14ac:dyDescent="0.2"/>
  <cols>
    <col min="1" max="2" width="3.140625" customWidth="1"/>
    <col min="3" max="3" width="35.42578125" style="478" customWidth="1"/>
    <col min="4" max="4" width="6.85546875" style="480" customWidth="1"/>
    <col min="5" max="5" width="6" style="479" customWidth="1"/>
    <col min="6" max="6" width="4.85546875" customWidth="1"/>
    <col min="7" max="7" width="8.140625" style="480" customWidth="1"/>
    <col min="8" max="8" width="13.28515625" style="480" customWidth="1"/>
    <col min="9" max="9" width="9.140625" style="480"/>
    <col min="10" max="12" width="8" style="480" customWidth="1"/>
    <col min="13" max="13" width="10.5703125" style="480" bestFit="1" customWidth="1"/>
    <col min="14" max="14" width="4.85546875" style="475" customWidth="1"/>
    <col min="15" max="15" width="1.5703125" style="499" bestFit="1" customWidth="1"/>
    <col min="16" max="16" width="4.140625" style="453" customWidth="1"/>
    <col min="17" max="17" width="4.85546875" style="475" customWidth="1"/>
    <col min="18" max="18" width="1.5703125" style="499" bestFit="1" customWidth="1"/>
    <col min="19" max="19" width="4.140625" style="453" customWidth="1"/>
    <col min="20" max="21" width="5.85546875" customWidth="1"/>
    <col min="25" max="25" width="18" customWidth="1"/>
    <col min="26" max="26" width="9.140625" style="480"/>
    <col min="27" max="27" width="30.42578125" style="479" customWidth="1"/>
    <col min="30" max="30" width="19" customWidth="1"/>
  </cols>
  <sheetData>
    <row r="1" spans="1:30" ht="38.25" customHeight="1" x14ac:dyDescent="0.2">
      <c r="B1" s="523" t="s">
        <v>467</v>
      </c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</row>
    <row r="2" spans="1:30" x14ac:dyDescent="0.2">
      <c r="C2" s="478" t="s">
        <v>453</v>
      </c>
      <c r="D2" s="508" t="s">
        <v>452</v>
      </c>
      <c r="E2" s="508"/>
      <c r="F2" s="508"/>
      <c r="G2" s="508"/>
      <c r="H2" s="508"/>
      <c r="I2" s="509" t="s">
        <v>451</v>
      </c>
      <c r="J2" s="509"/>
      <c r="K2" s="509"/>
      <c r="L2" s="509"/>
      <c r="M2" s="509"/>
      <c r="N2" s="509"/>
      <c r="O2" s="509"/>
      <c r="P2" s="509"/>
      <c r="Q2" s="509"/>
      <c r="R2" s="509"/>
      <c r="S2" s="509"/>
      <c r="T2" s="509"/>
      <c r="U2" s="509"/>
      <c r="V2" s="509"/>
      <c r="W2" s="509"/>
      <c r="X2" s="509"/>
    </row>
    <row r="3" spans="1:30" ht="84" customHeight="1" x14ac:dyDescent="0.2">
      <c r="A3" s="482"/>
      <c r="B3" s="490"/>
      <c r="C3" s="491" t="s">
        <v>440</v>
      </c>
      <c r="D3" s="492" t="s">
        <v>116</v>
      </c>
      <c r="E3" s="492" t="s">
        <v>117</v>
      </c>
      <c r="F3" s="492" t="s">
        <v>423</v>
      </c>
      <c r="G3" s="492" t="s">
        <v>435</v>
      </c>
      <c r="H3" s="493" t="s">
        <v>438</v>
      </c>
      <c r="I3" s="491" t="s">
        <v>432</v>
      </c>
      <c r="J3" s="492" t="s">
        <v>125</v>
      </c>
      <c r="K3" s="492" t="s">
        <v>437</v>
      </c>
      <c r="L3" s="492" t="s">
        <v>424</v>
      </c>
      <c r="M3" s="492" t="s">
        <v>436</v>
      </c>
      <c r="N3" s="495" t="s">
        <v>430</v>
      </c>
      <c r="O3" s="496"/>
      <c r="P3" s="497"/>
      <c r="Q3" s="495" t="s">
        <v>431</v>
      </c>
      <c r="R3" s="496"/>
      <c r="S3" s="497"/>
      <c r="T3" s="494" t="s">
        <v>425</v>
      </c>
      <c r="U3" s="492" t="s">
        <v>428</v>
      </c>
      <c r="V3" s="492" t="s">
        <v>449</v>
      </c>
      <c r="W3" s="491" t="s">
        <v>426</v>
      </c>
      <c r="X3" s="491" t="s">
        <v>448</v>
      </c>
      <c r="Y3" s="494" t="s">
        <v>429</v>
      </c>
      <c r="Z3" s="512" t="s">
        <v>433</v>
      </c>
      <c r="AA3" s="512" t="s">
        <v>434</v>
      </c>
      <c r="AB3" s="477" t="s">
        <v>439</v>
      </c>
      <c r="AC3" s="477"/>
      <c r="AD3" s="477"/>
    </row>
    <row r="4" spans="1:30" ht="15" x14ac:dyDescent="0.2">
      <c r="B4" s="485"/>
      <c r="C4" s="524" t="s">
        <v>427</v>
      </c>
      <c r="D4" s="470"/>
      <c r="E4" s="145"/>
      <c r="F4" s="470"/>
      <c r="G4" s="470"/>
      <c r="H4" s="471"/>
      <c r="I4" s="470">
        <f>P4+S4</f>
        <v>0</v>
      </c>
      <c r="J4" s="481"/>
      <c r="K4" s="470"/>
      <c r="L4" s="470"/>
      <c r="M4" s="470"/>
      <c r="N4" s="488"/>
      <c r="O4" s="476"/>
      <c r="P4" s="489"/>
      <c r="Q4" s="488"/>
      <c r="R4" s="476"/>
      <c r="S4" s="489"/>
      <c r="T4" s="472"/>
      <c r="U4" s="470"/>
      <c r="V4" s="473">
        <f>I4+M4+T4+U4</f>
        <v>0</v>
      </c>
      <c r="W4" s="473"/>
      <c r="X4" s="510">
        <f>V4+W4</f>
        <v>0</v>
      </c>
      <c r="Y4" s="474"/>
      <c r="Z4" s="470" t="s">
        <v>284</v>
      </c>
      <c r="AA4" s="487"/>
      <c r="AB4" t="s">
        <v>450</v>
      </c>
    </row>
    <row r="5" spans="1:30" x14ac:dyDescent="0.2">
      <c r="B5" s="485"/>
      <c r="C5" s="486" t="s">
        <v>161</v>
      </c>
      <c r="D5" s="470" t="s">
        <v>156</v>
      </c>
      <c r="E5" s="487"/>
      <c r="F5" s="485"/>
      <c r="G5" s="470">
        <v>14</v>
      </c>
      <c r="H5" s="470">
        <v>140</v>
      </c>
      <c r="I5" s="470">
        <v>154</v>
      </c>
      <c r="J5" s="470"/>
      <c r="K5" s="470"/>
      <c r="L5" s="470"/>
      <c r="M5" s="470"/>
      <c r="N5" s="483">
        <v>2</v>
      </c>
      <c r="O5" s="498"/>
      <c r="P5" s="484">
        <v>32</v>
      </c>
      <c r="Q5" s="483">
        <v>2</v>
      </c>
      <c r="R5" s="498"/>
      <c r="S5" s="484">
        <v>42</v>
      </c>
      <c r="T5" s="485"/>
      <c r="U5" s="485"/>
      <c r="V5" s="485"/>
      <c r="W5" s="485"/>
      <c r="X5" s="500"/>
      <c r="Y5" s="485"/>
      <c r="Z5" s="470"/>
      <c r="AA5" s="487"/>
    </row>
    <row r="6" spans="1:30" x14ac:dyDescent="0.2">
      <c r="B6" s="485"/>
      <c r="C6" s="486" t="s">
        <v>82</v>
      </c>
      <c r="D6" s="470" t="s">
        <v>156</v>
      </c>
      <c r="E6" s="487"/>
      <c r="F6" s="485"/>
      <c r="G6" s="470">
        <v>14</v>
      </c>
      <c r="H6" s="470">
        <v>140</v>
      </c>
      <c r="I6" s="470">
        <v>154</v>
      </c>
      <c r="J6" s="470"/>
      <c r="K6" s="470"/>
      <c r="L6" s="470"/>
      <c r="M6" s="470"/>
      <c r="N6" s="483">
        <v>2</v>
      </c>
      <c r="O6" s="498"/>
      <c r="P6" s="484">
        <v>32</v>
      </c>
      <c r="Q6" s="483">
        <v>2</v>
      </c>
      <c r="R6" s="498"/>
      <c r="S6" s="484">
        <v>42</v>
      </c>
      <c r="T6" s="485"/>
      <c r="U6" s="485"/>
      <c r="V6" s="485"/>
      <c r="W6" s="485"/>
      <c r="X6" s="500"/>
      <c r="Y6" s="485"/>
      <c r="Z6" s="470"/>
      <c r="AA6" s="487"/>
    </row>
    <row r="7" spans="1:30" x14ac:dyDescent="0.2">
      <c r="B7" s="485"/>
      <c r="C7" s="486" t="s">
        <v>128</v>
      </c>
      <c r="D7" s="470"/>
      <c r="E7" s="487"/>
      <c r="F7" s="485"/>
      <c r="G7" s="470"/>
      <c r="H7" s="470">
        <v>70</v>
      </c>
      <c r="I7" s="470">
        <v>80</v>
      </c>
      <c r="J7" s="470"/>
      <c r="K7" s="470"/>
      <c r="L7" s="470"/>
      <c r="M7" s="470"/>
      <c r="N7" s="483">
        <v>0</v>
      </c>
      <c r="O7" s="498"/>
      <c r="P7" s="484">
        <v>0</v>
      </c>
      <c r="Q7" s="483">
        <v>0</v>
      </c>
      <c r="R7" s="498"/>
      <c r="S7" s="484">
        <v>0</v>
      </c>
      <c r="T7" s="485"/>
      <c r="U7" s="485"/>
      <c r="V7" s="485"/>
      <c r="W7" s="485"/>
      <c r="X7" s="500"/>
      <c r="Y7" s="485"/>
      <c r="Z7" s="470"/>
      <c r="AA7" s="487"/>
    </row>
    <row r="8" spans="1:30" ht="25.5" x14ac:dyDescent="0.2">
      <c r="B8" s="485"/>
      <c r="C8" s="486" t="s">
        <v>179</v>
      </c>
      <c r="D8" s="470" t="s">
        <v>156</v>
      </c>
      <c r="E8" s="487"/>
      <c r="F8" s="485"/>
      <c r="G8" s="470">
        <v>168</v>
      </c>
      <c r="H8" s="470">
        <v>140</v>
      </c>
      <c r="I8" s="470">
        <v>308</v>
      </c>
      <c r="J8" s="470"/>
      <c r="K8" s="470"/>
      <c r="L8" s="470"/>
      <c r="M8" s="470"/>
      <c r="N8" s="483">
        <v>4</v>
      </c>
      <c r="O8" s="498"/>
      <c r="P8" s="484">
        <v>64</v>
      </c>
      <c r="Q8" s="483">
        <v>4</v>
      </c>
      <c r="R8" s="498"/>
      <c r="S8" s="484">
        <v>84</v>
      </c>
      <c r="T8" s="485"/>
      <c r="U8" s="485"/>
      <c r="V8" s="485"/>
      <c r="W8" s="485"/>
      <c r="X8" s="500"/>
      <c r="Y8" s="485"/>
      <c r="Z8" s="470"/>
      <c r="AA8" s="487"/>
    </row>
    <row r="9" spans="1:30" ht="25.5" x14ac:dyDescent="0.2">
      <c r="B9" s="485"/>
      <c r="C9" s="486" t="s">
        <v>220</v>
      </c>
      <c r="D9" s="470" t="s">
        <v>156</v>
      </c>
      <c r="E9" s="487"/>
      <c r="F9" s="485"/>
      <c r="G9" s="470">
        <v>49</v>
      </c>
      <c r="H9" s="470">
        <v>105</v>
      </c>
      <c r="I9" s="470">
        <v>154</v>
      </c>
      <c r="J9" s="470"/>
      <c r="K9" s="470"/>
      <c r="L9" s="470"/>
      <c r="M9" s="470"/>
      <c r="N9" s="483">
        <v>2</v>
      </c>
      <c r="O9" s="498"/>
      <c r="P9" s="484">
        <v>32</v>
      </c>
      <c r="Q9" s="483">
        <v>2</v>
      </c>
      <c r="R9" s="498"/>
      <c r="S9" s="484">
        <v>42</v>
      </c>
      <c r="T9" s="485"/>
      <c r="U9" s="485"/>
      <c r="V9" s="485"/>
      <c r="W9" s="485"/>
      <c r="X9" s="500"/>
      <c r="Y9" s="485"/>
      <c r="Z9" s="470"/>
      <c r="AA9" s="487"/>
    </row>
    <row r="10" spans="1:30" x14ac:dyDescent="0.2">
      <c r="B10" s="485"/>
      <c r="C10" s="486" t="s">
        <v>83</v>
      </c>
      <c r="D10" s="470"/>
      <c r="E10" s="487"/>
      <c r="F10" s="485"/>
      <c r="G10" s="470"/>
      <c r="H10" s="470">
        <v>70</v>
      </c>
      <c r="I10" s="470">
        <v>80</v>
      </c>
      <c r="J10" s="470"/>
      <c r="K10" s="470"/>
      <c r="L10" s="470"/>
      <c r="M10" s="470"/>
      <c r="N10" s="483"/>
      <c r="O10" s="498"/>
      <c r="P10" s="484">
        <v>0</v>
      </c>
      <c r="Q10" s="483"/>
      <c r="R10" s="498"/>
      <c r="S10" s="484">
        <v>0</v>
      </c>
      <c r="T10" s="485"/>
      <c r="U10" s="485"/>
      <c r="V10" s="485"/>
      <c r="W10" s="485"/>
      <c r="X10" s="500"/>
      <c r="Y10" s="485"/>
      <c r="Z10" s="470"/>
      <c r="AA10" s="487"/>
    </row>
    <row r="11" spans="1:30" x14ac:dyDescent="0.2">
      <c r="B11" s="485"/>
      <c r="C11" s="486" t="s">
        <v>109</v>
      </c>
      <c r="D11" s="470"/>
      <c r="E11" s="487"/>
      <c r="F11" s="485"/>
      <c r="G11" s="470"/>
      <c r="H11" s="470"/>
      <c r="I11" s="470"/>
      <c r="J11" s="470"/>
      <c r="K11" s="470"/>
      <c r="L11" s="470"/>
      <c r="M11" s="470"/>
      <c r="N11" s="483"/>
      <c r="O11" s="498"/>
      <c r="P11" s="484">
        <v>0</v>
      </c>
      <c r="Q11" s="483"/>
      <c r="R11" s="498"/>
      <c r="S11" s="484">
        <v>0</v>
      </c>
      <c r="T11" s="485"/>
      <c r="U11" s="485"/>
      <c r="V11" s="485"/>
      <c r="W11" s="485"/>
      <c r="X11" s="500"/>
      <c r="Y11" s="485"/>
      <c r="Z11" s="470"/>
      <c r="AA11" s="487"/>
    </row>
    <row r="12" spans="1:30" x14ac:dyDescent="0.2">
      <c r="B12" s="485"/>
      <c r="C12" s="486" t="s">
        <v>162</v>
      </c>
      <c r="D12" s="470"/>
      <c r="E12" s="487"/>
      <c r="F12" s="485"/>
      <c r="G12" s="470"/>
      <c r="H12" s="470">
        <v>45</v>
      </c>
      <c r="I12" s="470">
        <v>45</v>
      </c>
      <c r="J12" s="470"/>
      <c r="K12" s="470"/>
      <c r="L12" s="470"/>
      <c r="M12" s="470">
        <v>3</v>
      </c>
      <c r="N12" s="483"/>
      <c r="O12" s="498"/>
      <c r="P12" s="484">
        <v>0</v>
      </c>
      <c r="Q12" s="483">
        <v>2</v>
      </c>
      <c r="R12" s="498"/>
      <c r="S12" s="484">
        <v>42</v>
      </c>
      <c r="T12" s="485"/>
      <c r="U12" s="485"/>
      <c r="V12" s="485"/>
      <c r="W12" s="485"/>
      <c r="X12" s="500"/>
      <c r="Y12" s="485"/>
      <c r="Z12" s="470"/>
      <c r="AA12" s="487"/>
    </row>
    <row r="13" spans="1:30" ht="25.5" x14ac:dyDescent="0.2">
      <c r="B13" s="485"/>
      <c r="C13" s="486" t="s">
        <v>136</v>
      </c>
      <c r="D13" s="470"/>
      <c r="E13" s="487"/>
      <c r="F13" s="485"/>
      <c r="G13" s="470">
        <v>9</v>
      </c>
      <c r="H13" s="470">
        <v>25</v>
      </c>
      <c r="I13" s="470">
        <v>34</v>
      </c>
      <c r="J13" s="470"/>
      <c r="K13" s="470"/>
      <c r="L13" s="470"/>
      <c r="M13" s="470"/>
      <c r="N13" s="483"/>
      <c r="O13" s="498"/>
      <c r="P13" s="484">
        <v>0</v>
      </c>
      <c r="Q13" s="483"/>
      <c r="R13" s="498"/>
      <c r="S13" s="484">
        <v>0</v>
      </c>
      <c r="T13" s="485"/>
      <c r="U13" s="485"/>
      <c r="V13" s="485"/>
      <c r="W13" s="485"/>
      <c r="X13" s="500"/>
      <c r="Y13" s="485"/>
      <c r="Z13" s="470"/>
      <c r="AA13" s="487"/>
    </row>
    <row r="14" spans="1:30" ht="25.5" x14ac:dyDescent="0.2">
      <c r="B14" s="485"/>
      <c r="C14" s="486" t="s">
        <v>222</v>
      </c>
      <c r="D14" s="470" t="s">
        <v>156</v>
      </c>
      <c r="E14" s="487"/>
      <c r="F14" s="485"/>
      <c r="G14" s="470">
        <v>61</v>
      </c>
      <c r="H14" s="470">
        <v>210</v>
      </c>
      <c r="I14" s="470">
        <v>271</v>
      </c>
      <c r="J14" s="470"/>
      <c r="K14" s="470"/>
      <c r="L14" s="470"/>
      <c r="M14" s="470"/>
      <c r="N14" s="483">
        <v>3</v>
      </c>
      <c r="O14" s="498"/>
      <c r="P14" s="484">
        <v>48</v>
      </c>
      <c r="Q14" s="483">
        <v>3</v>
      </c>
      <c r="R14" s="498"/>
      <c r="S14" s="484">
        <v>63</v>
      </c>
      <c r="T14" s="485"/>
      <c r="U14" s="485"/>
      <c r="V14" s="485"/>
      <c r="W14" s="485"/>
      <c r="X14" s="500"/>
      <c r="Y14" s="485"/>
      <c r="Z14" s="470"/>
      <c r="AA14" s="487"/>
    </row>
    <row r="15" spans="1:30" x14ac:dyDescent="0.2">
      <c r="B15" s="485"/>
      <c r="C15" s="486"/>
      <c r="D15" s="470"/>
      <c r="E15" s="487"/>
      <c r="F15" s="485"/>
      <c r="G15" s="470"/>
      <c r="H15" s="470"/>
      <c r="I15" s="470">
        <v>0</v>
      </c>
      <c r="J15" s="470"/>
      <c r="K15" s="470"/>
      <c r="L15" s="470"/>
      <c r="M15" s="470"/>
      <c r="N15" s="483"/>
      <c r="O15" s="498"/>
      <c r="P15" s="484">
        <v>0</v>
      </c>
      <c r="Q15" s="483"/>
      <c r="R15" s="498"/>
      <c r="S15" s="484">
        <v>0</v>
      </c>
      <c r="T15" s="485"/>
      <c r="U15" s="485"/>
      <c r="V15" s="485"/>
      <c r="W15" s="485"/>
      <c r="X15" s="500"/>
      <c r="Y15" s="485"/>
      <c r="Z15" s="470"/>
      <c r="AA15" s="487"/>
    </row>
    <row r="16" spans="1:30" x14ac:dyDescent="0.2">
      <c r="B16" s="485"/>
      <c r="C16" s="486"/>
      <c r="D16" s="470"/>
      <c r="E16" s="487"/>
      <c r="F16" s="485"/>
      <c r="G16" s="470"/>
      <c r="H16" s="470"/>
      <c r="I16" s="470">
        <v>0</v>
      </c>
      <c r="J16" s="470"/>
      <c r="K16" s="470"/>
      <c r="L16" s="470"/>
      <c r="M16" s="470"/>
      <c r="N16" s="483"/>
      <c r="O16" s="498"/>
      <c r="P16" s="484">
        <v>0</v>
      </c>
      <c r="Q16" s="483"/>
      <c r="R16" s="498"/>
      <c r="S16" s="484">
        <v>0</v>
      </c>
      <c r="T16" s="485"/>
      <c r="U16" s="485"/>
      <c r="V16" s="485"/>
      <c r="W16" s="485"/>
      <c r="X16" s="500"/>
      <c r="Y16" s="485"/>
      <c r="Z16" s="470"/>
      <c r="AA16" s="487"/>
    </row>
    <row r="17" spans="2:27" x14ac:dyDescent="0.2">
      <c r="B17" s="485"/>
      <c r="C17" s="486" t="s">
        <v>137</v>
      </c>
      <c r="D17" s="470"/>
      <c r="E17" s="487"/>
      <c r="F17" s="485"/>
      <c r="G17" s="470"/>
      <c r="H17" s="470"/>
      <c r="I17" s="470">
        <v>0</v>
      </c>
      <c r="J17" s="470"/>
      <c r="K17" s="470"/>
      <c r="L17" s="470"/>
      <c r="M17" s="470"/>
      <c r="N17" s="483"/>
      <c r="O17" s="498"/>
      <c r="P17" s="484">
        <v>0</v>
      </c>
      <c r="Q17" s="483"/>
      <c r="R17" s="498"/>
      <c r="S17" s="484">
        <v>0</v>
      </c>
      <c r="T17" s="485"/>
      <c r="U17" s="485"/>
      <c r="V17" s="485"/>
      <c r="W17" s="485"/>
      <c r="X17" s="500"/>
      <c r="Y17" s="485"/>
      <c r="Z17" s="470"/>
      <c r="AA17" s="487"/>
    </row>
    <row r="18" spans="2:27" x14ac:dyDescent="0.2">
      <c r="B18" s="485"/>
      <c r="C18" s="486" t="s">
        <v>134</v>
      </c>
      <c r="D18" s="470"/>
      <c r="E18" s="487"/>
      <c r="F18" s="485"/>
      <c r="G18" s="470"/>
      <c r="H18" s="470">
        <v>95</v>
      </c>
      <c r="I18" s="470">
        <v>97</v>
      </c>
      <c r="J18" s="470"/>
      <c r="K18" s="470"/>
      <c r="L18" s="470"/>
      <c r="M18" s="470"/>
      <c r="N18" s="483"/>
      <c r="O18" s="498"/>
      <c r="P18" s="484">
        <v>0</v>
      </c>
      <c r="Q18" s="483"/>
      <c r="R18" s="498"/>
      <c r="S18" s="484">
        <v>0</v>
      </c>
      <c r="T18" s="485"/>
      <c r="U18" s="485"/>
      <c r="V18" s="485"/>
      <c r="W18" s="485"/>
      <c r="X18" s="500"/>
      <c r="Y18" s="485"/>
      <c r="Z18" s="470"/>
      <c r="AA18" s="487"/>
    </row>
    <row r="19" spans="2:27" x14ac:dyDescent="0.2">
      <c r="B19" s="485"/>
      <c r="C19" s="486" t="s">
        <v>135</v>
      </c>
      <c r="D19" s="470"/>
      <c r="E19" s="487"/>
      <c r="F19" s="485"/>
      <c r="G19" s="470"/>
      <c r="H19" s="470">
        <v>45</v>
      </c>
      <c r="I19" s="470">
        <v>45</v>
      </c>
      <c r="J19" s="470"/>
      <c r="K19" s="470"/>
      <c r="L19" s="470"/>
      <c r="M19" s="470">
        <v>13</v>
      </c>
      <c r="N19" s="483">
        <v>2</v>
      </c>
      <c r="O19" s="498"/>
      <c r="P19" s="484">
        <v>32</v>
      </c>
      <c r="Q19" s="483"/>
      <c r="R19" s="498"/>
      <c r="S19" s="484">
        <v>0</v>
      </c>
      <c r="T19" s="485"/>
      <c r="U19" s="485"/>
      <c r="V19" s="485"/>
      <c r="W19" s="485"/>
      <c r="X19" s="500"/>
      <c r="Y19" s="485"/>
      <c r="Z19" s="470"/>
      <c r="AA19" s="487"/>
    </row>
    <row r="20" spans="2:27" x14ac:dyDescent="0.2">
      <c r="B20" s="485"/>
      <c r="C20" s="486" t="s">
        <v>144</v>
      </c>
      <c r="D20" s="470"/>
      <c r="E20" s="487"/>
      <c r="F20" s="485"/>
      <c r="G20" s="470"/>
      <c r="H20" s="470">
        <v>88</v>
      </c>
      <c r="I20" s="470">
        <v>88</v>
      </c>
      <c r="J20" s="470"/>
      <c r="K20" s="470"/>
      <c r="L20" s="470"/>
      <c r="M20" s="470">
        <v>8</v>
      </c>
      <c r="N20" s="483"/>
      <c r="O20" s="498"/>
      <c r="P20" s="484">
        <v>0</v>
      </c>
      <c r="Q20" s="483"/>
      <c r="R20" s="498"/>
      <c r="S20" s="484">
        <v>0</v>
      </c>
      <c r="T20" s="485"/>
      <c r="U20" s="485"/>
      <c r="V20" s="485"/>
      <c r="W20" s="485"/>
      <c r="X20" s="500"/>
      <c r="Y20" s="485"/>
      <c r="Z20" s="470"/>
      <c r="AA20" s="487"/>
    </row>
    <row r="21" spans="2:27" x14ac:dyDescent="0.2">
      <c r="B21" s="485"/>
      <c r="C21" s="486" t="s">
        <v>221</v>
      </c>
      <c r="D21" s="470"/>
      <c r="E21" s="487"/>
      <c r="F21" s="485"/>
      <c r="G21" s="470">
        <v>63</v>
      </c>
      <c r="H21" s="470">
        <v>210</v>
      </c>
      <c r="I21" s="470">
        <v>273</v>
      </c>
      <c r="J21" s="470"/>
      <c r="K21" s="470"/>
      <c r="L21" s="470"/>
      <c r="M21" s="470">
        <v>18</v>
      </c>
      <c r="N21" s="483">
        <v>2</v>
      </c>
      <c r="O21" s="498"/>
      <c r="P21" s="484">
        <v>32</v>
      </c>
      <c r="Q21" s="483">
        <v>3</v>
      </c>
      <c r="R21" s="498"/>
      <c r="S21" s="484">
        <v>63</v>
      </c>
      <c r="T21" s="485"/>
      <c r="U21" s="485"/>
      <c r="V21" s="485"/>
      <c r="W21" s="485"/>
      <c r="X21" s="500"/>
      <c r="Y21" s="485"/>
      <c r="Z21" s="470"/>
      <c r="AA21" s="487"/>
    </row>
    <row r="22" spans="2:27" x14ac:dyDescent="0.2">
      <c r="B22" s="485"/>
      <c r="C22" s="486" t="s">
        <v>150</v>
      </c>
      <c r="D22" s="470"/>
      <c r="E22" s="487"/>
      <c r="F22" s="485"/>
      <c r="G22" s="470"/>
      <c r="H22" s="470">
        <v>35</v>
      </c>
      <c r="I22" s="470">
        <v>35</v>
      </c>
      <c r="J22" s="470"/>
      <c r="K22" s="470"/>
      <c r="L22" s="470"/>
      <c r="M22" s="470">
        <v>3</v>
      </c>
      <c r="N22" s="483">
        <v>2</v>
      </c>
      <c r="O22" s="498"/>
      <c r="P22" s="484">
        <v>32</v>
      </c>
      <c r="Q22" s="483"/>
      <c r="R22" s="498"/>
      <c r="S22" s="484">
        <v>0</v>
      </c>
      <c r="T22" s="485"/>
      <c r="U22" s="485"/>
      <c r="V22" s="485"/>
      <c r="W22" s="485"/>
      <c r="X22" s="500"/>
      <c r="Y22" s="485"/>
      <c r="Z22" s="470"/>
      <c r="AA22" s="487"/>
    </row>
    <row r="23" spans="2:27" x14ac:dyDescent="0.2">
      <c r="B23" s="485"/>
      <c r="C23" s="486" t="s">
        <v>84</v>
      </c>
      <c r="D23" s="470"/>
      <c r="E23" s="487"/>
      <c r="F23" s="485"/>
      <c r="G23" s="470"/>
      <c r="H23" s="470">
        <v>122</v>
      </c>
      <c r="I23" s="470">
        <v>123</v>
      </c>
      <c r="J23" s="470"/>
      <c r="K23" s="470"/>
      <c r="L23" s="470"/>
      <c r="M23" s="470">
        <v>3</v>
      </c>
      <c r="N23" s="483"/>
      <c r="O23" s="498"/>
      <c r="P23" s="484">
        <v>0</v>
      </c>
      <c r="Q23" s="483"/>
      <c r="R23" s="498"/>
      <c r="S23" s="484">
        <v>0</v>
      </c>
      <c r="T23" s="485"/>
      <c r="U23" s="485"/>
      <c r="V23" s="485"/>
      <c r="W23" s="485"/>
      <c r="X23" s="500"/>
      <c r="Y23" s="485"/>
      <c r="Z23" s="470"/>
      <c r="AA23" s="487"/>
    </row>
    <row r="24" spans="2:27" x14ac:dyDescent="0.2">
      <c r="B24" s="485"/>
      <c r="C24" s="486" t="s">
        <v>178</v>
      </c>
      <c r="D24" s="470"/>
      <c r="E24" s="487"/>
      <c r="F24" s="485"/>
      <c r="G24" s="470">
        <v>18</v>
      </c>
      <c r="H24" s="470">
        <v>210</v>
      </c>
      <c r="I24" s="470">
        <v>154</v>
      </c>
      <c r="J24" s="470"/>
      <c r="K24" s="470"/>
      <c r="L24" s="470"/>
      <c r="M24" s="470"/>
      <c r="N24" s="483" t="s">
        <v>148</v>
      </c>
      <c r="O24" s="498"/>
      <c r="P24" s="484">
        <v>32</v>
      </c>
      <c r="Q24" s="483" t="s">
        <v>148</v>
      </c>
      <c r="R24" s="498"/>
      <c r="S24" s="484">
        <v>42</v>
      </c>
      <c r="T24" s="485"/>
      <c r="U24" s="485"/>
      <c r="V24" s="485"/>
      <c r="W24" s="485"/>
      <c r="X24" s="500"/>
      <c r="Y24" s="485"/>
      <c r="Z24" s="470"/>
      <c r="AA24" s="487"/>
    </row>
    <row r="25" spans="2:27" x14ac:dyDescent="0.2">
      <c r="B25" s="485"/>
      <c r="C25" s="486" t="s">
        <v>146</v>
      </c>
      <c r="D25" s="470"/>
      <c r="E25" s="487"/>
      <c r="F25" s="485"/>
      <c r="G25" s="470"/>
      <c r="H25" s="470"/>
      <c r="I25" s="470">
        <v>74</v>
      </c>
      <c r="J25" s="470"/>
      <c r="K25" s="470"/>
      <c r="L25" s="470"/>
      <c r="M25" s="470"/>
      <c r="N25" s="483">
        <v>2</v>
      </c>
      <c r="O25" s="498"/>
      <c r="P25" s="484">
        <v>32</v>
      </c>
      <c r="Q25" s="483">
        <v>2</v>
      </c>
      <c r="R25" s="498"/>
      <c r="S25" s="484">
        <v>42</v>
      </c>
      <c r="T25" s="485"/>
      <c r="U25" s="485"/>
      <c r="V25" s="485"/>
      <c r="W25" s="485"/>
      <c r="X25" s="500"/>
      <c r="Y25" s="485"/>
      <c r="Z25" s="470"/>
      <c r="AA25" s="487"/>
    </row>
    <row r="26" spans="2:27" x14ac:dyDescent="0.2">
      <c r="B26" s="485"/>
      <c r="C26" s="486" t="s">
        <v>142</v>
      </c>
      <c r="D26" s="470"/>
      <c r="E26" s="487"/>
      <c r="F26" s="485"/>
      <c r="G26" s="470"/>
      <c r="H26" s="470">
        <v>105</v>
      </c>
      <c r="I26" s="470">
        <v>105</v>
      </c>
      <c r="J26" s="470"/>
      <c r="K26" s="470"/>
      <c r="L26" s="470"/>
      <c r="M26" s="470"/>
      <c r="N26" s="483">
        <v>1</v>
      </c>
      <c r="O26" s="498"/>
      <c r="P26" s="484">
        <v>16</v>
      </c>
      <c r="Q26" s="483">
        <v>1</v>
      </c>
      <c r="R26" s="498"/>
      <c r="S26" s="484">
        <v>21</v>
      </c>
      <c r="T26" s="485"/>
      <c r="U26" s="485"/>
      <c r="V26" s="485"/>
      <c r="W26" s="485"/>
      <c r="X26" s="500"/>
      <c r="Y26" s="485"/>
      <c r="Z26" s="470"/>
      <c r="AA26" s="487"/>
    </row>
    <row r="27" spans="2:27" x14ac:dyDescent="0.2">
      <c r="B27" s="485"/>
      <c r="C27" s="486"/>
      <c r="D27" s="470"/>
      <c r="E27" s="487"/>
      <c r="F27" s="485"/>
      <c r="G27" s="470"/>
      <c r="H27" s="470"/>
      <c r="I27" s="470"/>
      <c r="J27" s="470"/>
      <c r="K27" s="470"/>
      <c r="L27" s="470"/>
      <c r="M27" s="470"/>
      <c r="N27" s="483"/>
      <c r="O27" s="498"/>
      <c r="P27" s="484"/>
      <c r="Q27" s="483"/>
      <c r="R27" s="498"/>
      <c r="S27" s="484"/>
      <c r="T27" s="485"/>
      <c r="U27" s="485"/>
      <c r="V27" s="485"/>
      <c r="W27" s="485"/>
      <c r="X27" s="500"/>
      <c r="Y27" s="485"/>
      <c r="Z27" s="470"/>
      <c r="AA27" s="487"/>
    </row>
    <row r="28" spans="2:27" x14ac:dyDescent="0.2">
      <c r="B28" s="485"/>
      <c r="C28" s="486"/>
      <c r="D28" s="470"/>
      <c r="E28" s="487"/>
      <c r="F28" s="485"/>
      <c r="G28" s="470"/>
      <c r="H28" s="470"/>
      <c r="I28" s="470"/>
      <c r="J28" s="470"/>
      <c r="K28" s="470"/>
      <c r="L28" s="470"/>
      <c r="M28" s="470"/>
      <c r="N28" s="483"/>
      <c r="O28" s="498"/>
      <c r="P28" s="484"/>
      <c r="Q28" s="483"/>
      <c r="R28" s="498"/>
      <c r="S28" s="484"/>
      <c r="T28" s="485"/>
      <c r="U28" s="485"/>
      <c r="V28" s="485"/>
      <c r="W28" s="485"/>
      <c r="X28" s="500"/>
      <c r="Y28" s="485"/>
      <c r="Z28" s="470"/>
      <c r="AA28" s="487"/>
    </row>
    <row r="29" spans="2:27" x14ac:dyDescent="0.2">
      <c r="B29" s="485"/>
      <c r="C29" s="486"/>
      <c r="D29" s="470"/>
      <c r="E29" s="487"/>
      <c r="F29" s="485"/>
      <c r="G29" s="470"/>
      <c r="H29" s="470"/>
      <c r="I29" s="470"/>
      <c r="J29" s="470"/>
      <c r="K29" s="470"/>
      <c r="L29" s="470"/>
      <c r="M29" s="470"/>
      <c r="N29" s="483"/>
      <c r="O29" s="498"/>
      <c r="P29" s="484"/>
      <c r="Q29" s="483"/>
      <c r="R29" s="498"/>
      <c r="S29" s="484"/>
      <c r="T29" s="485"/>
      <c r="U29" s="485"/>
      <c r="V29" s="485"/>
      <c r="W29" s="485"/>
      <c r="X29" s="500"/>
      <c r="Y29" s="485"/>
      <c r="Z29" s="470"/>
      <c r="AA29" s="487"/>
    </row>
    <row r="30" spans="2:27" x14ac:dyDescent="0.2">
      <c r="B30" s="485"/>
      <c r="C30" s="486"/>
      <c r="D30" s="470"/>
      <c r="E30" s="487"/>
      <c r="F30" s="485"/>
      <c r="G30" s="470"/>
      <c r="H30" s="470"/>
      <c r="I30" s="470"/>
      <c r="J30" s="470"/>
      <c r="K30" s="470"/>
      <c r="L30" s="470"/>
      <c r="M30" s="470"/>
      <c r="N30" s="483"/>
      <c r="O30" s="498"/>
      <c r="P30" s="484"/>
      <c r="Q30" s="483"/>
      <c r="R30" s="498"/>
      <c r="S30" s="484"/>
      <c r="T30" s="485"/>
      <c r="U30" s="485"/>
      <c r="V30" s="485"/>
      <c r="W30" s="485"/>
      <c r="X30" s="500"/>
      <c r="Y30" s="485"/>
      <c r="Z30" s="470"/>
      <c r="AA30" s="487"/>
    </row>
    <row r="31" spans="2:27" x14ac:dyDescent="0.2">
      <c r="B31" s="485"/>
      <c r="C31" s="486"/>
      <c r="D31" s="470"/>
      <c r="E31" s="487"/>
      <c r="F31" s="485"/>
      <c r="G31" s="470"/>
      <c r="H31" s="470"/>
      <c r="I31" s="470"/>
      <c r="J31" s="470"/>
      <c r="K31" s="470"/>
      <c r="L31" s="470"/>
      <c r="M31" s="470"/>
      <c r="N31" s="483"/>
      <c r="O31" s="498"/>
      <c r="P31" s="484"/>
      <c r="Q31" s="483"/>
      <c r="R31" s="498"/>
      <c r="S31" s="484"/>
      <c r="T31" s="485"/>
      <c r="U31" s="485"/>
      <c r="V31" s="485"/>
      <c r="W31" s="485"/>
      <c r="X31" s="500"/>
      <c r="Y31" s="485"/>
      <c r="Z31" s="470"/>
      <c r="AA31" s="487"/>
    </row>
    <row r="32" spans="2:27" x14ac:dyDescent="0.2">
      <c r="B32" s="485"/>
      <c r="C32" s="486"/>
      <c r="D32" s="470"/>
      <c r="E32" s="487"/>
      <c r="F32" s="485"/>
      <c r="G32" s="470"/>
      <c r="H32" s="470"/>
      <c r="I32" s="470"/>
      <c r="J32" s="470"/>
      <c r="K32" s="470"/>
      <c r="L32" s="470"/>
      <c r="M32" s="470"/>
      <c r="N32" s="483"/>
      <c r="O32" s="498"/>
      <c r="P32" s="484"/>
      <c r="Q32" s="483"/>
      <c r="R32" s="498"/>
      <c r="S32" s="484"/>
      <c r="T32" s="485"/>
      <c r="U32" s="485"/>
      <c r="V32" s="485"/>
      <c r="W32" s="485"/>
      <c r="X32" s="500"/>
      <c r="Y32" s="485"/>
      <c r="Z32" s="470"/>
      <c r="AA32" s="487"/>
    </row>
    <row r="33" spans="2:27" x14ac:dyDescent="0.2">
      <c r="B33" s="485"/>
      <c r="C33" s="486"/>
      <c r="D33" s="470"/>
      <c r="E33" s="487"/>
      <c r="F33" s="485"/>
      <c r="G33" s="470"/>
      <c r="H33" s="470"/>
      <c r="I33" s="470"/>
      <c r="J33" s="470"/>
      <c r="K33" s="470"/>
      <c r="L33" s="470"/>
      <c r="M33" s="470"/>
      <c r="N33" s="483"/>
      <c r="O33" s="498"/>
      <c r="P33" s="484"/>
      <c r="Q33" s="483"/>
      <c r="R33" s="498"/>
      <c r="S33" s="484"/>
      <c r="T33" s="485"/>
      <c r="U33" s="485"/>
      <c r="V33" s="485"/>
      <c r="W33" s="485"/>
      <c r="X33" s="500"/>
      <c r="Y33" s="485"/>
      <c r="Z33" s="470"/>
      <c r="AA33" s="487"/>
    </row>
    <row r="34" spans="2:27" x14ac:dyDescent="0.2">
      <c r="B34" s="485"/>
      <c r="C34" s="486"/>
      <c r="D34" s="470"/>
      <c r="E34" s="487"/>
      <c r="F34" s="485"/>
      <c r="G34" s="470"/>
      <c r="H34" s="470"/>
      <c r="I34" s="470"/>
      <c r="J34" s="470"/>
      <c r="K34" s="470"/>
      <c r="L34" s="470"/>
      <c r="M34" s="470"/>
      <c r="N34" s="483"/>
      <c r="O34" s="498"/>
      <c r="P34" s="484"/>
      <c r="Q34" s="483"/>
      <c r="R34" s="498"/>
      <c r="S34" s="484"/>
      <c r="T34" s="485"/>
      <c r="U34" s="485"/>
      <c r="V34" s="485"/>
      <c r="W34" s="485"/>
      <c r="X34" s="500"/>
      <c r="Y34" s="485"/>
      <c r="Z34" s="470"/>
      <c r="AA34" s="487"/>
    </row>
    <row r="35" spans="2:27" x14ac:dyDescent="0.2">
      <c r="B35" s="485"/>
      <c r="C35" s="486"/>
      <c r="D35" s="470"/>
      <c r="E35" s="487"/>
      <c r="F35" s="485"/>
      <c r="G35" s="470"/>
      <c r="H35" s="470"/>
      <c r="I35" s="470"/>
      <c r="J35" s="470"/>
      <c r="K35" s="470"/>
      <c r="L35" s="470"/>
      <c r="M35" s="470"/>
      <c r="N35" s="483"/>
      <c r="O35" s="498"/>
      <c r="P35" s="484"/>
      <c r="Q35" s="483"/>
      <c r="R35" s="498"/>
      <c r="S35" s="484"/>
      <c r="T35" s="485"/>
      <c r="U35" s="485"/>
      <c r="V35" s="485"/>
      <c r="W35" s="485"/>
      <c r="X35" s="500"/>
      <c r="Y35" s="485"/>
      <c r="Z35" s="470"/>
      <c r="AA35" s="487"/>
    </row>
    <row r="36" spans="2:27" x14ac:dyDescent="0.2">
      <c r="B36" s="485"/>
      <c r="C36" s="486"/>
      <c r="D36" s="470"/>
      <c r="E36" s="487"/>
      <c r="F36" s="485"/>
      <c r="G36" s="470"/>
      <c r="H36" s="470"/>
      <c r="I36" s="470"/>
      <c r="J36" s="470"/>
      <c r="K36" s="470"/>
      <c r="L36" s="470"/>
      <c r="M36" s="470"/>
      <c r="N36" s="483"/>
      <c r="O36" s="498"/>
      <c r="P36" s="484"/>
      <c r="Q36" s="483"/>
      <c r="R36" s="498"/>
      <c r="S36" s="484"/>
      <c r="T36" s="485"/>
      <c r="U36" s="485"/>
      <c r="V36" s="485"/>
      <c r="W36" s="485"/>
      <c r="X36" s="500"/>
      <c r="Y36" s="485"/>
      <c r="Z36" s="470"/>
      <c r="AA36" s="487"/>
    </row>
    <row r="37" spans="2:27" x14ac:dyDescent="0.2">
      <c r="B37" s="485"/>
      <c r="C37" s="486"/>
      <c r="D37" s="470"/>
      <c r="E37" s="487"/>
      <c r="F37" s="485"/>
      <c r="G37" s="470"/>
      <c r="H37" s="470"/>
      <c r="I37" s="470"/>
      <c r="J37" s="470"/>
      <c r="K37" s="470"/>
      <c r="L37" s="470"/>
      <c r="M37" s="470"/>
      <c r="N37" s="483"/>
      <c r="O37" s="498"/>
      <c r="P37" s="484"/>
      <c r="Q37" s="483"/>
      <c r="R37" s="498"/>
      <c r="S37" s="484"/>
      <c r="T37" s="485"/>
      <c r="U37" s="485"/>
      <c r="V37" s="485"/>
      <c r="W37" s="485"/>
      <c r="X37" s="500"/>
      <c r="Y37" s="485"/>
      <c r="Z37" s="470"/>
      <c r="AA37" s="487"/>
    </row>
    <row r="38" spans="2:27" x14ac:dyDescent="0.2">
      <c r="B38" s="485"/>
      <c r="C38" s="486"/>
      <c r="D38" s="470"/>
      <c r="E38" s="487"/>
      <c r="F38" s="485"/>
      <c r="G38" s="470"/>
      <c r="H38" s="470"/>
      <c r="I38" s="470"/>
      <c r="J38" s="470"/>
      <c r="K38" s="470"/>
      <c r="L38" s="470"/>
      <c r="M38" s="470"/>
      <c r="N38" s="483"/>
      <c r="O38" s="498"/>
      <c r="P38" s="484"/>
      <c r="Q38" s="483"/>
      <c r="R38" s="498"/>
      <c r="S38" s="484"/>
      <c r="T38" s="485"/>
      <c r="U38" s="485"/>
      <c r="V38" s="485"/>
      <c r="W38" s="485"/>
      <c r="X38" s="500"/>
      <c r="Y38" s="485"/>
      <c r="Z38" s="470"/>
      <c r="AA38" s="487"/>
    </row>
    <row r="39" spans="2:27" x14ac:dyDescent="0.2">
      <c r="B39" s="485"/>
      <c r="C39" s="486"/>
      <c r="D39" s="470"/>
      <c r="E39" s="487"/>
      <c r="F39" s="485"/>
      <c r="G39" s="470"/>
      <c r="H39" s="470"/>
      <c r="I39" s="470"/>
      <c r="J39" s="470"/>
      <c r="K39" s="470"/>
      <c r="L39" s="470"/>
      <c r="M39" s="470"/>
      <c r="N39" s="483"/>
      <c r="O39" s="498"/>
      <c r="P39" s="484"/>
      <c r="Q39" s="483"/>
      <c r="R39" s="498"/>
      <c r="S39" s="484"/>
      <c r="T39" s="485"/>
      <c r="U39" s="485"/>
      <c r="V39" s="485"/>
      <c r="W39" s="485"/>
      <c r="X39" s="500"/>
      <c r="Y39" s="485"/>
      <c r="Z39" s="470"/>
      <c r="AA39" s="487"/>
    </row>
    <row r="40" spans="2:27" x14ac:dyDescent="0.2">
      <c r="B40" s="485"/>
      <c r="C40" s="486"/>
      <c r="D40" s="470"/>
      <c r="E40" s="487"/>
      <c r="F40" s="485"/>
      <c r="G40" s="470"/>
      <c r="H40" s="470"/>
      <c r="I40" s="470"/>
      <c r="J40" s="470"/>
      <c r="K40" s="470"/>
      <c r="L40" s="470"/>
      <c r="M40" s="470"/>
      <c r="N40" s="483"/>
      <c r="O40" s="498"/>
      <c r="P40" s="484"/>
      <c r="Q40" s="483"/>
      <c r="R40" s="498"/>
      <c r="S40" s="484"/>
      <c r="T40" s="485"/>
      <c r="U40" s="485"/>
      <c r="V40" s="485"/>
      <c r="W40" s="485"/>
      <c r="X40" s="500"/>
      <c r="Y40" s="485"/>
      <c r="Z40" s="470"/>
      <c r="AA40" s="487"/>
    </row>
    <row r="41" spans="2:27" x14ac:dyDescent="0.2">
      <c r="B41" s="485"/>
      <c r="C41" s="486"/>
      <c r="D41" s="470"/>
      <c r="E41" s="487"/>
      <c r="F41" s="485"/>
      <c r="G41" s="470"/>
      <c r="H41" s="470"/>
      <c r="I41" s="470"/>
      <c r="J41" s="470"/>
      <c r="K41" s="470"/>
      <c r="L41" s="470"/>
      <c r="M41" s="470"/>
      <c r="N41" s="483"/>
      <c r="O41" s="498"/>
      <c r="P41" s="484"/>
      <c r="Q41" s="483"/>
      <c r="R41" s="498"/>
      <c r="S41" s="484"/>
      <c r="T41" s="485"/>
      <c r="U41" s="485"/>
      <c r="V41" s="485"/>
      <c r="W41" s="485"/>
      <c r="X41" s="500"/>
      <c r="Y41" s="485"/>
      <c r="Z41" s="470"/>
      <c r="AA41" s="487"/>
    </row>
    <row r="42" spans="2:27" x14ac:dyDescent="0.2">
      <c r="B42" s="485"/>
      <c r="C42" s="486"/>
      <c r="D42" s="470"/>
      <c r="E42" s="487"/>
      <c r="F42" s="485"/>
      <c r="G42" s="470"/>
      <c r="H42" s="470"/>
      <c r="I42" s="470"/>
      <c r="J42" s="470"/>
      <c r="K42" s="470"/>
      <c r="L42" s="470"/>
      <c r="M42" s="470"/>
      <c r="N42" s="483"/>
      <c r="O42" s="498"/>
      <c r="P42" s="484"/>
      <c r="Q42" s="483"/>
      <c r="R42" s="498"/>
      <c r="S42" s="484"/>
      <c r="T42" s="485"/>
      <c r="U42" s="485"/>
      <c r="V42" s="485"/>
      <c r="W42" s="485"/>
      <c r="X42" s="500"/>
      <c r="Y42" s="485"/>
      <c r="Z42" s="470"/>
      <c r="AA42" s="487"/>
    </row>
    <row r="43" spans="2:27" x14ac:dyDescent="0.2">
      <c r="B43" s="485"/>
      <c r="C43" s="486"/>
      <c r="D43" s="470"/>
      <c r="E43" s="487"/>
      <c r="F43" s="485"/>
      <c r="G43" s="470"/>
      <c r="H43" s="470"/>
      <c r="I43" s="470"/>
      <c r="J43" s="470"/>
      <c r="K43" s="470"/>
      <c r="L43" s="470"/>
      <c r="M43" s="470"/>
      <c r="N43" s="483"/>
      <c r="O43" s="498"/>
      <c r="P43" s="484"/>
      <c r="Q43" s="483"/>
      <c r="R43" s="498"/>
      <c r="S43" s="484"/>
      <c r="T43" s="485"/>
      <c r="U43" s="485"/>
      <c r="V43" s="485"/>
      <c r="W43" s="485"/>
      <c r="X43" s="500"/>
      <c r="Y43" s="485"/>
      <c r="Z43" s="470"/>
      <c r="AA43" s="487"/>
    </row>
    <row r="44" spans="2:27" x14ac:dyDescent="0.2">
      <c r="B44" s="485"/>
      <c r="C44" s="486"/>
      <c r="D44" s="470"/>
      <c r="E44" s="487"/>
      <c r="F44" s="485"/>
      <c r="G44" s="470"/>
      <c r="H44" s="470"/>
      <c r="I44" s="470"/>
      <c r="J44" s="470"/>
      <c r="K44" s="470"/>
      <c r="L44" s="470"/>
      <c r="M44" s="470"/>
      <c r="N44" s="483"/>
      <c r="O44" s="498"/>
      <c r="P44" s="484"/>
      <c r="Q44" s="483"/>
      <c r="R44" s="498"/>
      <c r="S44" s="484"/>
      <c r="T44" s="485"/>
      <c r="U44" s="485"/>
      <c r="V44" s="485"/>
      <c r="W44" s="485"/>
      <c r="X44" s="500"/>
      <c r="Y44" s="485"/>
      <c r="Z44" s="470"/>
      <c r="AA44" s="487"/>
    </row>
    <row r="45" spans="2:27" x14ac:dyDescent="0.2">
      <c r="B45" s="485"/>
      <c r="C45" s="486"/>
      <c r="D45" s="470"/>
      <c r="E45" s="487"/>
      <c r="F45" s="485"/>
      <c r="G45" s="470"/>
      <c r="H45" s="470"/>
      <c r="I45" s="470"/>
      <c r="J45" s="470"/>
      <c r="K45" s="470"/>
      <c r="L45" s="470"/>
      <c r="M45" s="470"/>
      <c r="N45" s="483"/>
      <c r="O45" s="498"/>
      <c r="P45" s="484"/>
      <c r="Q45" s="483"/>
      <c r="R45" s="498"/>
      <c r="S45" s="484"/>
      <c r="T45" s="485"/>
      <c r="U45" s="485"/>
      <c r="V45" s="485"/>
      <c r="W45" s="485"/>
      <c r="X45" s="500"/>
      <c r="Y45" s="485"/>
      <c r="Z45" s="470"/>
      <c r="AA45" s="487"/>
    </row>
    <row r="46" spans="2:27" x14ac:dyDescent="0.2">
      <c r="B46" s="485"/>
      <c r="C46" s="486"/>
      <c r="D46" s="470"/>
      <c r="E46" s="487"/>
      <c r="F46" s="485"/>
      <c r="G46" s="470"/>
      <c r="H46" s="470"/>
      <c r="I46" s="470"/>
      <c r="J46" s="470"/>
      <c r="K46" s="470"/>
      <c r="L46" s="470"/>
      <c r="M46" s="470"/>
      <c r="N46" s="483"/>
      <c r="O46" s="498"/>
      <c r="P46" s="484"/>
      <c r="Q46" s="483"/>
      <c r="R46" s="498"/>
      <c r="S46" s="484"/>
      <c r="T46" s="485"/>
      <c r="U46" s="485"/>
      <c r="V46" s="485"/>
      <c r="W46" s="485"/>
      <c r="X46" s="500"/>
      <c r="Y46" s="485"/>
      <c r="Z46" s="470"/>
      <c r="AA46" s="487"/>
    </row>
    <row r="47" spans="2:27" x14ac:dyDescent="0.2">
      <c r="B47" s="485"/>
      <c r="C47" s="486"/>
      <c r="D47" s="470"/>
      <c r="E47" s="487"/>
      <c r="F47" s="485"/>
      <c r="G47" s="470"/>
      <c r="H47" s="470"/>
      <c r="I47" s="470"/>
      <c r="J47" s="470"/>
      <c r="K47" s="470"/>
      <c r="L47" s="470"/>
      <c r="M47" s="470"/>
      <c r="N47" s="483"/>
      <c r="O47" s="498"/>
      <c r="P47" s="484"/>
      <c r="Q47" s="483"/>
      <c r="R47" s="498"/>
      <c r="S47" s="484"/>
      <c r="T47" s="485"/>
      <c r="U47" s="485"/>
      <c r="V47" s="485"/>
      <c r="W47" s="485"/>
      <c r="X47" s="500"/>
      <c r="Y47" s="485"/>
      <c r="Z47" s="470"/>
      <c r="AA47" s="487"/>
    </row>
    <row r="48" spans="2:27" x14ac:dyDescent="0.2">
      <c r="B48" s="485"/>
      <c r="C48" s="486"/>
      <c r="D48" s="470"/>
      <c r="E48" s="487"/>
      <c r="F48" s="485"/>
      <c r="G48" s="470"/>
      <c r="H48" s="470"/>
      <c r="I48" s="470"/>
      <c r="J48" s="470"/>
      <c r="K48" s="470"/>
      <c r="L48" s="470"/>
      <c r="M48" s="470"/>
      <c r="N48" s="483"/>
      <c r="O48" s="498"/>
      <c r="P48" s="484"/>
      <c r="Q48" s="483"/>
      <c r="R48" s="498"/>
      <c r="S48" s="484"/>
      <c r="T48" s="485"/>
      <c r="U48" s="485"/>
      <c r="V48" s="485"/>
      <c r="W48" s="485"/>
      <c r="X48" s="500"/>
      <c r="Y48" s="485"/>
      <c r="Z48" s="470"/>
      <c r="AA48" s="487"/>
    </row>
    <row r="49" spans="2:27" x14ac:dyDescent="0.2">
      <c r="B49" s="485"/>
      <c r="C49" s="486"/>
      <c r="D49" s="470"/>
      <c r="E49" s="487"/>
      <c r="F49" s="485"/>
      <c r="G49" s="470"/>
      <c r="H49" s="470"/>
      <c r="I49" s="470"/>
      <c r="J49" s="470"/>
      <c r="K49" s="470"/>
      <c r="L49" s="470"/>
      <c r="M49" s="470"/>
      <c r="N49" s="483"/>
      <c r="O49" s="498"/>
      <c r="P49" s="484"/>
      <c r="Q49" s="483"/>
      <c r="R49" s="498"/>
      <c r="S49" s="484"/>
      <c r="T49" s="485"/>
      <c r="U49" s="485"/>
      <c r="V49" s="485"/>
      <c r="W49" s="485"/>
      <c r="X49" s="500"/>
      <c r="Y49" s="485"/>
      <c r="Z49" s="470"/>
      <c r="AA49" s="487"/>
    </row>
    <row r="50" spans="2:27" x14ac:dyDescent="0.2">
      <c r="B50" s="485"/>
      <c r="C50" s="486"/>
      <c r="D50" s="470"/>
      <c r="E50" s="487"/>
      <c r="F50" s="485"/>
      <c r="G50" s="470"/>
      <c r="H50" s="470"/>
      <c r="I50" s="470"/>
      <c r="J50" s="470"/>
      <c r="K50" s="470"/>
      <c r="L50" s="470"/>
      <c r="M50" s="470"/>
      <c r="N50" s="483"/>
      <c r="O50" s="498"/>
      <c r="P50" s="484"/>
      <c r="Q50" s="483"/>
      <c r="R50" s="498"/>
      <c r="S50" s="484"/>
      <c r="T50" s="485"/>
      <c r="U50" s="485"/>
      <c r="V50" s="485"/>
      <c r="W50" s="485"/>
      <c r="X50" s="500"/>
      <c r="Y50" s="485"/>
      <c r="Z50" s="470"/>
      <c r="AA50" s="487"/>
    </row>
    <row r="51" spans="2:27" x14ac:dyDescent="0.2">
      <c r="B51" s="485"/>
      <c r="C51" s="486"/>
      <c r="D51" s="470"/>
      <c r="E51" s="487"/>
      <c r="F51" s="485"/>
      <c r="G51" s="470"/>
      <c r="H51" s="470"/>
      <c r="I51" s="470"/>
      <c r="J51" s="470"/>
      <c r="K51" s="470"/>
      <c r="L51" s="470"/>
      <c r="M51" s="470"/>
      <c r="N51" s="483"/>
      <c r="O51" s="498"/>
      <c r="P51" s="484"/>
      <c r="Q51" s="483"/>
      <c r="R51" s="498"/>
      <c r="S51" s="484"/>
      <c r="T51" s="485"/>
      <c r="U51" s="485"/>
      <c r="V51" s="485"/>
      <c r="W51" s="485"/>
      <c r="X51" s="500"/>
      <c r="Y51" s="485"/>
      <c r="Z51" s="470"/>
      <c r="AA51" s="487"/>
    </row>
    <row r="52" spans="2:27" x14ac:dyDescent="0.2">
      <c r="B52" s="485"/>
      <c r="C52" s="486"/>
      <c r="D52" s="470"/>
      <c r="E52" s="487"/>
      <c r="F52" s="485"/>
      <c r="G52" s="470"/>
      <c r="H52" s="470"/>
      <c r="I52" s="470"/>
      <c r="J52" s="470"/>
      <c r="K52" s="470"/>
      <c r="L52" s="470"/>
      <c r="M52" s="470"/>
      <c r="N52" s="483"/>
      <c r="O52" s="498"/>
      <c r="P52" s="484"/>
      <c r="Q52" s="483"/>
      <c r="R52" s="498"/>
      <c r="S52" s="484"/>
      <c r="T52" s="485"/>
      <c r="U52" s="485"/>
      <c r="V52" s="485"/>
      <c r="W52" s="485"/>
      <c r="X52" s="500"/>
      <c r="Y52" s="485"/>
      <c r="Z52" s="470"/>
      <c r="AA52" s="487"/>
    </row>
    <row r="53" spans="2:27" x14ac:dyDescent="0.2">
      <c r="B53" s="485"/>
      <c r="C53" s="486"/>
      <c r="D53" s="470"/>
      <c r="E53" s="487"/>
      <c r="F53" s="485"/>
      <c r="G53" s="470"/>
      <c r="H53" s="470"/>
      <c r="I53" s="470"/>
      <c r="J53" s="470"/>
      <c r="K53" s="470"/>
      <c r="L53" s="470"/>
      <c r="M53" s="470"/>
      <c r="N53" s="483"/>
      <c r="O53" s="498"/>
      <c r="P53" s="484"/>
      <c r="Q53" s="483"/>
      <c r="R53" s="498"/>
      <c r="S53" s="484"/>
      <c r="T53" s="485"/>
      <c r="U53" s="485"/>
      <c r="V53" s="485"/>
      <c r="W53" s="485"/>
      <c r="X53" s="500"/>
      <c r="Y53" s="485"/>
      <c r="Z53" s="470"/>
      <c r="AA53" s="487"/>
    </row>
    <row r="54" spans="2:27" x14ac:dyDescent="0.2">
      <c r="B54" s="485"/>
      <c r="C54" s="486"/>
      <c r="D54" s="470"/>
      <c r="E54" s="487"/>
      <c r="F54" s="485"/>
      <c r="G54" s="470"/>
      <c r="H54" s="470"/>
      <c r="I54" s="470"/>
      <c r="J54" s="470"/>
      <c r="K54" s="470"/>
      <c r="L54" s="470"/>
      <c r="M54" s="470"/>
      <c r="N54" s="483"/>
      <c r="O54" s="498"/>
      <c r="P54" s="484"/>
      <c r="Q54" s="483"/>
      <c r="R54" s="498"/>
      <c r="S54" s="484"/>
      <c r="T54" s="485"/>
      <c r="U54" s="485"/>
      <c r="V54" s="485"/>
      <c r="W54" s="485"/>
      <c r="X54" s="500"/>
      <c r="Y54" s="485"/>
      <c r="Z54" s="470"/>
      <c r="AA54" s="487"/>
    </row>
    <row r="55" spans="2:27" x14ac:dyDescent="0.2">
      <c r="B55" s="485"/>
      <c r="C55" s="486"/>
      <c r="D55" s="470"/>
      <c r="E55" s="487"/>
      <c r="F55" s="485"/>
      <c r="G55" s="470"/>
      <c r="H55" s="470"/>
      <c r="I55" s="470"/>
      <c r="J55" s="470"/>
      <c r="K55" s="470"/>
      <c r="L55" s="470"/>
      <c r="M55" s="470"/>
      <c r="N55" s="483"/>
      <c r="O55" s="498"/>
      <c r="P55" s="484"/>
      <c r="Q55" s="483"/>
      <c r="R55" s="498"/>
      <c r="S55" s="484"/>
      <c r="T55" s="485"/>
      <c r="U55" s="485"/>
      <c r="V55" s="485"/>
      <c r="W55" s="485"/>
      <c r="X55" s="500"/>
      <c r="Y55" s="485"/>
      <c r="Z55" s="470"/>
      <c r="AA55" s="487"/>
    </row>
    <row r="56" spans="2:27" x14ac:dyDescent="0.2">
      <c r="B56" s="485"/>
      <c r="C56" s="486"/>
      <c r="D56" s="470"/>
      <c r="E56" s="487"/>
      <c r="F56" s="485"/>
      <c r="G56" s="470"/>
      <c r="H56" s="470"/>
      <c r="I56" s="470"/>
      <c r="J56" s="470"/>
      <c r="K56" s="470"/>
      <c r="L56" s="470"/>
      <c r="M56" s="470"/>
      <c r="N56" s="483"/>
      <c r="O56" s="498"/>
      <c r="P56" s="484"/>
      <c r="Q56" s="483"/>
      <c r="R56" s="498"/>
      <c r="S56" s="484"/>
      <c r="T56" s="485"/>
      <c r="U56" s="485"/>
      <c r="V56" s="485"/>
      <c r="W56" s="485"/>
      <c r="X56" s="500"/>
      <c r="Y56" s="485"/>
      <c r="Z56" s="470"/>
      <c r="AA56" s="487"/>
    </row>
    <row r="57" spans="2:27" x14ac:dyDescent="0.2">
      <c r="B57" s="485"/>
      <c r="C57" s="486"/>
      <c r="D57" s="470"/>
      <c r="E57" s="487"/>
      <c r="F57" s="485"/>
      <c r="G57" s="470"/>
      <c r="H57" s="470"/>
      <c r="I57" s="470"/>
      <c r="J57" s="470"/>
      <c r="K57" s="470"/>
      <c r="L57" s="470"/>
      <c r="M57" s="470"/>
      <c r="N57" s="483"/>
      <c r="O57" s="498"/>
      <c r="P57" s="484"/>
      <c r="Q57" s="483"/>
      <c r="R57" s="498"/>
      <c r="S57" s="484"/>
      <c r="T57" s="485"/>
      <c r="U57" s="485"/>
      <c r="V57" s="485"/>
      <c r="W57" s="485"/>
      <c r="X57" s="500"/>
      <c r="Y57" s="485"/>
      <c r="Z57" s="470"/>
      <c r="AA57" s="487"/>
    </row>
    <row r="58" spans="2:27" x14ac:dyDescent="0.2">
      <c r="B58" s="485"/>
      <c r="C58" s="486"/>
      <c r="D58" s="470"/>
      <c r="E58" s="487"/>
      <c r="F58" s="485"/>
      <c r="G58" s="470"/>
      <c r="H58" s="470"/>
      <c r="I58" s="470"/>
      <c r="J58" s="470"/>
      <c r="K58" s="470"/>
      <c r="L58" s="470"/>
      <c r="M58" s="470"/>
      <c r="N58" s="483"/>
      <c r="O58" s="498"/>
      <c r="P58" s="484"/>
      <c r="Q58" s="483"/>
      <c r="R58" s="498"/>
      <c r="S58" s="484"/>
      <c r="T58" s="485"/>
      <c r="U58" s="485"/>
      <c r="V58" s="485"/>
      <c r="W58" s="485"/>
      <c r="X58" s="500"/>
      <c r="Y58" s="485"/>
      <c r="Z58" s="470"/>
      <c r="AA58" s="487"/>
    </row>
    <row r="59" spans="2:27" x14ac:dyDescent="0.2">
      <c r="B59" s="485"/>
      <c r="C59" s="486"/>
      <c r="D59" s="470"/>
      <c r="E59" s="487"/>
      <c r="F59" s="485"/>
      <c r="G59" s="470"/>
      <c r="H59" s="470"/>
      <c r="I59" s="470"/>
      <c r="J59" s="470"/>
      <c r="K59" s="470"/>
      <c r="L59" s="470"/>
      <c r="M59" s="470"/>
      <c r="N59" s="483"/>
      <c r="O59" s="498"/>
      <c r="P59" s="484"/>
      <c r="Q59" s="483"/>
      <c r="R59" s="498"/>
      <c r="S59" s="484"/>
      <c r="T59" s="485"/>
      <c r="U59" s="485"/>
      <c r="V59" s="485"/>
      <c r="W59" s="485"/>
      <c r="X59" s="500"/>
      <c r="Y59" s="485"/>
      <c r="Z59" s="470"/>
      <c r="AA59" s="487"/>
    </row>
    <row r="60" spans="2:27" x14ac:dyDescent="0.2">
      <c r="B60" s="485"/>
      <c r="C60" s="486"/>
      <c r="D60" s="470"/>
      <c r="E60" s="487"/>
      <c r="F60" s="485"/>
      <c r="G60" s="470"/>
      <c r="H60" s="470"/>
      <c r="I60" s="470"/>
      <c r="J60" s="470"/>
      <c r="K60" s="470"/>
      <c r="L60" s="470"/>
      <c r="M60" s="470"/>
      <c r="N60" s="483"/>
      <c r="O60" s="498"/>
      <c r="P60" s="484"/>
      <c r="Q60" s="483"/>
      <c r="R60" s="498"/>
      <c r="S60" s="484"/>
      <c r="T60" s="485"/>
      <c r="U60" s="485"/>
      <c r="V60" s="485"/>
      <c r="W60" s="485"/>
      <c r="X60" s="500"/>
      <c r="Y60" s="485"/>
      <c r="Z60" s="470"/>
      <c r="AA60" s="487"/>
    </row>
    <row r="61" spans="2:27" x14ac:dyDescent="0.2">
      <c r="B61" s="485"/>
      <c r="C61" s="486"/>
      <c r="D61" s="470"/>
      <c r="E61" s="487"/>
      <c r="F61" s="485"/>
      <c r="G61" s="470"/>
      <c r="H61" s="470"/>
      <c r="I61" s="470"/>
      <c r="J61" s="470"/>
      <c r="K61" s="470"/>
      <c r="L61" s="470"/>
      <c r="M61" s="470"/>
      <c r="N61" s="483"/>
      <c r="O61" s="498"/>
      <c r="P61" s="484"/>
      <c r="Q61" s="483"/>
      <c r="R61" s="498"/>
      <c r="S61" s="484"/>
      <c r="T61" s="485"/>
      <c r="U61" s="485"/>
      <c r="V61" s="485"/>
      <c r="W61" s="485"/>
      <c r="X61" s="500"/>
      <c r="Y61" s="485"/>
      <c r="Z61" s="470"/>
      <c r="AA61" s="487"/>
    </row>
    <row r="62" spans="2:27" x14ac:dyDescent="0.2">
      <c r="B62" s="485"/>
      <c r="C62" s="486"/>
      <c r="D62" s="470"/>
      <c r="E62" s="487"/>
      <c r="F62" s="485"/>
      <c r="G62" s="470"/>
      <c r="H62" s="470"/>
      <c r="I62" s="470"/>
      <c r="J62" s="470"/>
      <c r="K62" s="470"/>
      <c r="L62" s="470"/>
      <c r="M62" s="470"/>
      <c r="N62" s="483"/>
      <c r="O62" s="498"/>
      <c r="P62" s="484"/>
      <c r="Q62" s="483"/>
      <c r="R62" s="498"/>
      <c r="S62" s="484"/>
      <c r="T62" s="485"/>
      <c r="U62" s="485"/>
      <c r="V62" s="485"/>
      <c r="W62" s="485"/>
      <c r="X62" s="500"/>
      <c r="Y62" s="485"/>
      <c r="Z62" s="470"/>
      <c r="AA62" s="487"/>
    </row>
    <row r="63" spans="2:27" x14ac:dyDescent="0.2">
      <c r="B63" s="485"/>
      <c r="C63" s="486"/>
      <c r="D63" s="470"/>
      <c r="E63" s="487"/>
      <c r="F63" s="485"/>
      <c r="G63" s="470"/>
      <c r="H63" s="470"/>
      <c r="I63" s="470"/>
      <c r="J63" s="470"/>
      <c r="K63" s="470"/>
      <c r="L63" s="470"/>
      <c r="M63" s="470"/>
      <c r="N63" s="483"/>
      <c r="O63" s="498"/>
      <c r="P63" s="484"/>
      <c r="Q63" s="483"/>
      <c r="R63" s="498"/>
      <c r="S63" s="484"/>
      <c r="T63" s="485"/>
      <c r="U63" s="485"/>
      <c r="V63" s="485"/>
      <c r="W63" s="485"/>
      <c r="X63" s="500"/>
      <c r="Y63" s="485"/>
      <c r="Z63" s="470"/>
      <c r="AA63" s="487"/>
    </row>
    <row r="64" spans="2:27" x14ac:dyDescent="0.2">
      <c r="B64" s="485"/>
      <c r="C64" s="486"/>
      <c r="D64" s="470"/>
      <c r="E64" s="487"/>
      <c r="F64" s="485"/>
      <c r="G64" s="470"/>
      <c r="H64" s="470"/>
      <c r="I64" s="470"/>
      <c r="J64" s="470"/>
      <c r="K64" s="470"/>
      <c r="L64" s="470"/>
      <c r="M64" s="470"/>
      <c r="N64" s="483"/>
      <c r="O64" s="498"/>
      <c r="P64" s="484"/>
      <c r="Q64" s="483"/>
      <c r="R64" s="498"/>
      <c r="S64" s="484"/>
      <c r="T64" s="485"/>
      <c r="U64" s="485"/>
      <c r="V64" s="485"/>
      <c r="W64" s="485"/>
      <c r="X64" s="500"/>
      <c r="Y64" s="485"/>
      <c r="Z64" s="470"/>
      <c r="AA64" s="487"/>
    </row>
    <row r="65" spans="2:27" x14ac:dyDescent="0.2">
      <c r="B65" s="485"/>
      <c r="C65" s="486"/>
      <c r="D65" s="470"/>
      <c r="E65" s="487"/>
      <c r="F65" s="485"/>
      <c r="G65" s="470"/>
      <c r="H65" s="470"/>
      <c r="I65" s="470"/>
      <c r="J65" s="470"/>
      <c r="K65" s="470"/>
      <c r="L65" s="470"/>
      <c r="M65" s="470"/>
      <c r="N65" s="483"/>
      <c r="O65" s="498"/>
      <c r="P65" s="484"/>
      <c r="Q65" s="483"/>
      <c r="R65" s="498"/>
      <c r="S65" s="484"/>
      <c r="T65" s="485"/>
      <c r="U65" s="485"/>
      <c r="V65" s="485"/>
      <c r="W65" s="485"/>
      <c r="X65" s="500"/>
      <c r="Y65" s="485"/>
      <c r="Z65" s="470"/>
      <c r="AA65" s="487"/>
    </row>
    <row r="66" spans="2:27" x14ac:dyDescent="0.2">
      <c r="B66" s="485"/>
      <c r="C66" s="486"/>
      <c r="D66" s="470"/>
      <c r="E66" s="487"/>
      <c r="F66" s="485"/>
      <c r="G66" s="470"/>
      <c r="H66" s="470"/>
      <c r="I66" s="470"/>
      <c r="J66" s="470"/>
      <c r="K66" s="470"/>
      <c r="L66" s="470"/>
      <c r="M66" s="470"/>
      <c r="N66" s="483"/>
      <c r="O66" s="498"/>
      <c r="P66" s="484"/>
      <c r="Q66" s="483"/>
      <c r="R66" s="498"/>
      <c r="S66" s="484"/>
      <c r="T66" s="485"/>
      <c r="U66" s="485"/>
      <c r="V66" s="485"/>
      <c r="W66" s="485"/>
      <c r="X66" s="500"/>
      <c r="Y66" s="485"/>
      <c r="Z66" s="470"/>
      <c r="AA66" s="487"/>
    </row>
    <row r="67" spans="2:27" x14ac:dyDescent="0.2">
      <c r="B67" s="485"/>
      <c r="C67" s="486"/>
      <c r="D67" s="470"/>
      <c r="E67" s="487"/>
      <c r="F67" s="485"/>
      <c r="G67" s="470"/>
      <c r="H67" s="470"/>
      <c r="I67" s="470"/>
      <c r="J67" s="470"/>
      <c r="K67" s="470"/>
      <c r="L67" s="470"/>
      <c r="M67" s="470"/>
      <c r="N67" s="483"/>
      <c r="O67" s="498"/>
      <c r="P67" s="484"/>
      <c r="Q67" s="483"/>
      <c r="R67" s="498"/>
      <c r="S67" s="484"/>
      <c r="T67" s="485"/>
      <c r="U67" s="485"/>
      <c r="V67" s="485"/>
      <c r="W67" s="485"/>
      <c r="X67" s="500"/>
      <c r="Y67" s="485"/>
      <c r="Z67" s="470"/>
      <c r="AA67" s="487"/>
    </row>
    <row r="68" spans="2:27" x14ac:dyDescent="0.2">
      <c r="B68" s="485"/>
      <c r="C68" s="486"/>
      <c r="D68" s="470"/>
      <c r="E68" s="487"/>
      <c r="F68" s="485"/>
      <c r="G68" s="470"/>
      <c r="H68" s="470"/>
      <c r="I68" s="470"/>
      <c r="J68" s="470"/>
      <c r="K68" s="470"/>
      <c r="L68" s="470"/>
      <c r="M68" s="470"/>
      <c r="N68" s="483"/>
      <c r="O68" s="498"/>
      <c r="P68" s="484"/>
      <c r="Q68" s="483"/>
      <c r="R68" s="498"/>
      <c r="S68" s="484"/>
      <c r="T68" s="485"/>
      <c r="U68" s="485"/>
      <c r="V68" s="485"/>
      <c r="W68" s="485"/>
      <c r="X68" s="500"/>
      <c r="Y68" s="485"/>
      <c r="Z68" s="470"/>
      <c r="AA68" s="487"/>
    </row>
    <row r="69" spans="2:27" x14ac:dyDescent="0.2">
      <c r="B69" s="485"/>
      <c r="C69" s="486"/>
      <c r="D69" s="470"/>
      <c r="E69" s="487"/>
      <c r="F69" s="485"/>
      <c r="G69" s="470"/>
      <c r="H69" s="470"/>
      <c r="I69" s="470"/>
      <c r="J69" s="470"/>
      <c r="K69" s="470"/>
      <c r="L69" s="470"/>
      <c r="M69" s="470"/>
      <c r="N69" s="483"/>
      <c r="O69" s="498"/>
      <c r="P69" s="484"/>
      <c r="Q69" s="483"/>
      <c r="R69" s="498"/>
      <c r="S69" s="484"/>
      <c r="T69" s="485"/>
      <c r="U69" s="485"/>
      <c r="V69" s="485"/>
      <c r="W69" s="485"/>
      <c r="X69" s="500"/>
      <c r="Y69" s="485"/>
      <c r="Z69" s="470"/>
      <c r="AA69" s="487"/>
    </row>
    <row r="70" spans="2:27" x14ac:dyDescent="0.2">
      <c r="B70" s="485"/>
      <c r="C70" s="486"/>
      <c r="D70" s="470"/>
      <c r="E70" s="487"/>
      <c r="F70" s="485"/>
      <c r="G70" s="470"/>
      <c r="H70" s="470"/>
      <c r="I70" s="470"/>
      <c r="J70" s="470"/>
      <c r="K70" s="470"/>
      <c r="L70" s="470"/>
      <c r="M70" s="470"/>
      <c r="N70" s="483"/>
      <c r="O70" s="498"/>
      <c r="P70" s="484"/>
      <c r="Q70" s="483"/>
      <c r="R70" s="498"/>
      <c r="S70" s="484"/>
      <c r="T70" s="485"/>
      <c r="U70" s="485"/>
      <c r="V70" s="485"/>
      <c r="W70" s="485"/>
      <c r="X70" s="500"/>
      <c r="Y70" s="485"/>
      <c r="Z70" s="470"/>
      <c r="AA70" s="487"/>
    </row>
    <row r="71" spans="2:27" x14ac:dyDescent="0.2">
      <c r="B71" s="485"/>
      <c r="C71" s="486"/>
      <c r="D71" s="470"/>
      <c r="E71" s="487"/>
      <c r="F71" s="485"/>
      <c r="G71" s="470"/>
      <c r="H71" s="470"/>
      <c r="I71" s="470"/>
      <c r="J71" s="470"/>
      <c r="K71" s="470"/>
      <c r="L71" s="470"/>
      <c r="M71" s="470"/>
      <c r="N71" s="483"/>
      <c r="O71" s="498"/>
      <c r="P71" s="484"/>
      <c r="Q71" s="483"/>
      <c r="R71" s="498"/>
      <c r="S71" s="484"/>
      <c r="T71" s="485"/>
      <c r="U71" s="485"/>
      <c r="V71" s="485"/>
      <c r="W71" s="485"/>
      <c r="X71" s="500"/>
      <c r="Y71" s="485"/>
      <c r="Z71" s="470"/>
      <c r="AA71" s="487"/>
    </row>
    <row r="72" spans="2:27" x14ac:dyDescent="0.2">
      <c r="B72" s="485"/>
      <c r="C72" s="486"/>
      <c r="D72" s="470"/>
      <c r="E72" s="487"/>
      <c r="F72" s="485"/>
      <c r="G72" s="470"/>
      <c r="H72" s="470"/>
      <c r="I72" s="470"/>
      <c r="J72" s="470"/>
      <c r="K72" s="470"/>
      <c r="L72" s="470"/>
      <c r="M72" s="470"/>
      <c r="N72" s="483"/>
      <c r="O72" s="498"/>
      <c r="P72" s="484"/>
      <c r="Q72" s="483"/>
      <c r="R72" s="498"/>
      <c r="S72" s="484"/>
      <c r="T72" s="485"/>
      <c r="U72" s="485"/>
      <c r="V72" s="485"/>
      <c r="W72" s="485"/>
      <c r="X72" s="500"/>
      <c r="Y72" s="485"/>
      <c r="Z72" s="470"/>
      <c r="AA72" s="487"/>
    </row>
    <row r="73" spans="2:27" x14ac:dyDescent="0.2">
      <c r="B73" s="485"/>
      <c r="C73" s="486"/>
      <c r="D73" s="470"/>
      <c r="E73" s="487"/>
      <c r="F73" s="485"/>
      <c r="G73" s="470"/>
      <c r="H73" s="470"/>
      <c r="I73" s="470"/>
      <c r="J73" s="470"/>
      <c r="K73" s="470"/>
      <c r="L73" s="470"/>
      <c r="M73" s="470"/>
      <c r="N73" s="483"/>
      <c r="O73" s="498"/>
      <c r="P73" s="484"/>
      <c r="Q73" s="483"/>
      <c r="R73" s="498"/>
      <c r="S73" s="484"/>
      <c r="T73" s="485"/>
      <c r="U73" s="485"/>
      <c r="V73" s="485"/>
      <c r="W73" s="485"/>
      <c r="X73" s="500"/>
      <c r="Y73" s="485"/>
      <c r="Z73" s="470"/>
      <c r="AA73" s="487"/>
    </row>
    <row r="74" spans="2:27" x14ac:dyDescent="0.2">
      <c r="B74" s="485"/>
      <c r="C74" s="486"/>
      <c r="D74" s="470"/>
      <c r="E74" s="487"/>
      <c r="F74" s="485"/>
      <c r="G74" s="470"/>
      <c r="H74" s="470"/>
      <c r="I74" s="470"/>
      <c r="J74" s="470"/>
      <c r="K74" s="470"/>
      <c r="L74" s="470"/>
      <c r="M74" s="470"/>
      <c r="N74" s="483"/>
      <c r="O74" s="498"/>
      <c r="P74" s="484"/>
      <c r="Q74" s="483"/>
      <c r="R74" s="498"/>
      <c r="S74" s="484"/>
      <c r="T74" s="485"/>
      <c r="U74" s="485"/>
      <c r="V74" s="485"/>
      <c r="W74" s="485"/>
      <c r="X74" s="500"/>
      <c r="Y74" s="485"/>
      <c r="Z74" s="470"/>
      <c r="AA74" s="487"/>
    </row>
    <row r="75" spans="2:27" x14ac:dyDescent="0.2">
      <c r="B75" s="485"/>
      <c r="C75" s="486"/>
      <c r="D75" s="470"/>
      <c r="E75" s="487"/>
      <c r="F75" s="485"/>
      <c r="G75" s="470"/>
      <c r="H75" s="470"/>
      <c r="I75" s="470"/>
      <c r="J75" s="470"/>
      <c r="K75" s="470"/>
      <c r="L75" s="470"/>
      <c r="M75" s="470"/>
      <c r="N75" s="483"/>
      <c r="O75" s="498"/>
      <c r="P75" s="484"/>
      <c r="Q75" s="483"/>
      <c r="R75" s="498"/>
      <c r="S75" s="484"/>
      <c r="T75" s="485"/>
      <c r="U75" s="485"/>
      <c r="V75" s="485"/>
      <c r="W75" s="485"/>
      <c r="X75" s="500"/>
      <c r="Y75" s="485"/>
      <c r="Z75" s="470"/>
      <c r="AA75" s="487"/>
    </row>
    <row r="76" spans="2:27" x14ac:dyDescent="0.2">
      <c r="B76" s="485"/>
      <c r="C76" s="486"/>
      <c r="D76" s="470"/>
      <c r="E76" s="487"/>
      <c r="F76" s="485"/>
      <c r="G76" s="470"/>
      <c r="H76" s="470"/>
      <c r="I76" s="470"/>
      <c r="J76" s="470"/>
      <c r="K76" s="470"/>
      <c r="L76" s="470"/>
      <c r="M76" s="470"/>
      <c r="N76" s="483"/>
      <c r="O76" s="498"/>
      <c r="P76" s="484"/>
      <c r="Q76" s="483"/>
      <c r="R76" s="498"/>
      <c r="S76" s="484"/>
      <c r="T76" s="485"/>
      <c r="U76" s="485"/>
      <c r="V76" s="485"/>
      <c r="W76" s="485"/>
      <c r="X76" s="500"/>
      <c r="Y76" s="485"/>
      <c r="Z76" s="470"/>
      <c r="AA76" s="487"/>
    </row>
    <row r="77" spans="2:27" x14ac:dyDescent="0.2">
      <c r="B77" s="485"/>
      <c r="C77" s="486"/>
      <c r="D77" s="470"/>
      <c r="E77" s="487"/>
      <c r="F77" s="485"/>
      <c r="G77" s="470"/>
      <c r="H77" s="470"/>
      <c r="I77" s="470"/>
      <c r="J77" s="470"/>
      <c r="K77" s="470"/>
      <c r="L77" s="470"/>
      <c r="M77" s="470"/>
      <c r="N77" s="483"/>
      <c r="O77" s="498"/>
      <c r="P77" s="484"/>
      <c r="Q77" s="483"/>
      <c r="R77" s="498"/>
      <c r="S77" s="484"/>
      <c r="T77" s="485"/>
      <c r="U77" s="485"/>
      <c r="V77" s="485"/>
      <c r="W77" s="485"/>
      <c r="X77" s="500"/>
      <c r="Y77" s="485"/>
      <c r="Z77" s="470"/>
      <c r="AA77" s="487"/>
    </row>
    <row r="78" spans="2:27" x14ac:dyDescent="0.2">
      <c r="B78" s="485"/>
      <c r="C78" s="486"/>
      <c r="D78" s="470"/>
      <c r="E78" s="487"/>
      <c r="F78" s="485"/>
      <c r="G78" s="470"/>
      <c r="H78" s="470"/>
      <c r="I78" s="470"/>
      <c r="J78" s="470"/>
      <c r="K78" s="470"/>
      <c r="L78" s="470"/>
      <c r="M78" s="470"/>
      <c r="N78" s="483"/>
      <c r="O78" s="498"/>
      <c r="P78" s="484"/>
      <c r="Q78" s="483"/>
      <c r="R78" s="498"/>
      <c r="S78" s="484"/>
      <c r="T78" s="485"/>
      <c r="U78" s="485"/>
      <c r="V78" s="485"/>
      <c r="W78" s="485"/>
      <c r="X78" s="500"/>
      <c r="Y78" s="485"/>
      <c r="Z78" s="470"/>
      <c r="AA78" s="487"/>
    </row>
    <row r="79" spans="2:27" x14ac:dyDescent="0.2">
      <c r="B79" s="485"/>
      <c r="C79" s="486"/>
      <c r="D79" s="470"/>
      <c r="E79" s="487"/>
      <c r="F79" s="485"/>
      <c r="G79" s="470"/>
      <c r="H79" s="470"/>
      <c r="I79" s="470"/>
      <c r="J79" s="470"/>
      <c r="K79" s="470"/>
      <c r="L79" s="470"/>
      <c r="M79" s="470"/>
      <c r="N79" s="483"/>
      <c r="O79" s="498"/>
      <c r="P79" s="484"/>
      <c r="Q79" s="483"/>
      <c r="R79" s="498"/>
      <c r="S79" s="484"/>
      <c r="T79" s="485"/>
      <c r="U79" s="485"/>
      <c r="V79" s="485"/>
      <c r="W79" s="485"/>
      <c r="X79" s="500"/>
      <c r="Y79" s="485"/>
      <c r="Z79" s="470"/>
      <c r="AA79" s="487"/>
    </row>
    <row r="80" spans="2:27" x14ac:dyDescent="0.2">
      <c r="B80" s="485"/>
      <c r="C80" s="486"/>
      <c r="D80" s="470"/>
      <c r="E80" s="487"/>
      <c r="F80" s="485"/>
      <c r="G80" s="470"/>
      <c r="H80" s="470"/>
      <c r="I80" s="470"/>
      <c r="J80" s="470"/>
      <c r="K80" s="470"/>
      <c r="L80" s="470"/>
      <c r="M80" s="470"/>
      <c r="N80" s="483"/>
      <c r="O80" s="498"/>
      <c r="P80" s="484"/>
      <c r="Q80" s="483"/>
      <c r="R80" s="498"/>
      <c r="S80" s="484"/>
      <c r="T80" s="485"/>
      <c r="U80" s="485"/>
      <c r="V80" s="485"/>
      <c r="W80" s="485"/>
      <c r="X80" s="500"/>
      <c r="Y80" s="485"/>
      <c r="Z80" s="470"/>
      <c r="AA80" s="487"/>
    </row>
    <row r="81" spans="2:27" x14ac:dyDescent="0.2">
      <c r="B81" s="485"/>
      <c r="C81" s="486"/>
      <c r="D81" s="470"/>
      <c r="E81" s="487"/>
      <c r="F81" s="485"/>
      <c r="G81" s="470"/>
      <c r="H81" s="470"/>
      <c r="I81" s="470"/>
      <c r="J81" s="470"/>
      <c r="K81" s="470"/>
      <c r="L81" s="470"/>
      <c r="M81" s="470"/>
      <c r="N81" s="483"/>
      <c r="O81" s="498"/>
      <c r="P81" s="484"/>
      <c r="Q81" s="483"/>
      <c r="R81" s="498"/>
      <c r="S81" s="484"/>
      <c r="T81" s="485"/>
      <c r="U81" s="485"/>
      <c r="V81" s="485"/>
      <c r="W81" s="485"/>
      <c r="X81" s="500"/>
      <c r="Y81" s="485"/>
      <c r="Z81" s="470"/>
      <c r="AA81" s="487"/>
    </row>
    <row r="82" spans="2:27" x14ac:dyDescent="0.2">
      <c r="B82" s="485"/>
      <c r="C82" s="486"/>
      <c r="D82" s="470"/>
      <c r="E82" s="487"/>
      <c r="F82" s="485"/>
      <c r="G82" s="470"/>
      <c r="H82" s="470"/>
      <c r="I82" s="470"/>
      <c r="J82" s="470"/>
      <c r="K82" s="470"/>
      <c r="L82" s="470"/>
      <c r="M82" s="470"/>
      <c r="N82" s="483"/>
      <c r="O82" s="498"/>
      <c r="P82" s="484"/>
      <c r="Q82" s="483"/>
      <c r="R82" s="498"/>
      <c r="S82" s="484"/>
      <c r="T82" s="485"/>
      <c r="U82" s="485"/>
      <c r="V82" s="485"/>
      <c r="W82" s="485"/>
      <c r="X82" s="500"/>
      <c r="Y82" s="485"/>
      <c r="Z82" s="470"/>
      <c r="AA82" s="487"/>
    </row>
    <row r="83" spans="2:27" x14ac:dyDescent="0.2">
      <c r="B83" s="485"/>
      <c r="C83" s="486"/>
      <c r="D83" s="470"/>
      <c r="E83" s="487"/>
      <c r="F83" s="485"/>
      <c r="G83" s="470"/>
      <c r="H83" s="470"/>
      <c r="I83" s="470"/>
      <c r="J83" s="470"/>
      <c r="K83" s="470"/>
      <c r="L83" s="470"/>
      <c r="M83" s="470"/>
      <c r="N83" s="483"/>
      <c r="O83" s="498"/>
      <c r="P83" s="484"/>
      <c r="Q83" s="483"/>
      <c r="R83" s="498"/>
      <c r="S83" s="484"/>
      <c r="T83" s="485"/>
      <c r="U83" s="485"/>
      <c r="V83" s="485"/>
      <c r="W83" s="485"/>
      <c r="X83" s="500"/>
      <c r="Y83" s="485"/>
      <c r="Z83" s="470"/>
      <c r="AA83" s="487"/>
    </row>
    <row r="84" spans="2:27" x14ac:dyDescent="0.2">
      <c r="B84" s="485"/>
      <c r="C84" s="486"/>
      <c r="D84" s="470"/>
      <c r="E84" s="487"/>
      <c r="F84" s="485"/>
      <c r="G84" s="470"/>
      <c r="H84" s="470"/>
      <c r="I84" s="470"/>
      <c r="J84" s="470"/>
      <c r="K84" s="470"/>
      <c r="L84" s="470"/>
      <c r="M84" s="470"/>
      <c r="N84" s="483"/>
      <c r="O84" s="498"/>
      <c r="P84" s="484"/>
      <c r="Q84" s="483"/>
      <c r="R84" s="498"/>
      <c r="S84" s="484"/>
      <c r="T84" s="485"/>
      <c r="U84" s="485"/>
      <c r="V84" s="485"/>
      <c r="W84" s="485"/>
      <c r="X84" s="500"/>
      <c r="Y84" s="485"/>
      <c r="Z84" s="470"/>
      <c r="AA84" s="487"/>
    </row>
    <row r="85" spans="2:27" x14ac:dyDescent="0.2">
      <c r="B85" s="485"/>
      <c r="C85" s="486"/>
      <c r="D85" s="470"/>
      <c r="E85" s="487"/>
      <c r="F85" s="485"/>
      <c r="G85" s="470"/>
      <c r="H85" s="470"/>
      <c r="I85" s="470"/>
      <c r="J85" s="470"/>
      <c r="K85" s="470"/>
      <c r="L85" s="470"/>
      <c r="M85" s="470"/>
      <c r="N85" s="483"/>
      <c r="O85" s="498"/>
      <c r="P85" s="484"/>
      <c r="Q85" s="483"/>
      <c r="R85" s="498"/>
      <c r="S85" s="484"/>
      <c r="T85" s="485"/>
      <c r="U85" s="485"/>
      <c r="V85" s="485"/>
      <c r="W85" s="485"/>
      <c r="X85" s="500"/>
      <c r="Y85" s="485"/>
      <c r="Z85" s="470"/>
      <c r="AA85" s="487"/>
    </row>
    <row r="86" spans="2:27" x14ac:dyDescent="0.2">
      <c r="B86" s="485"/>
      <c r="C86" s="486"/>
      <c r="D86" s="470"/>
      <c r="E86" s="487"/>
      <c r="F86" s="485"/>
      <c r="G86" s="470"/>
      <c r="H86" s="470"/>
      <c r="I86" s="470"/>
      <c r="J86" s="470"/>
      <c r="K86" s="470"/>
      <c r="L86" s="470"/>
      <c r="M86" s="470"/>
      <c r="N86" s="483"/>
      <c r="O86" s="498"/>
      <c r="P86" s="484"/>
      <c r="Q86" s="483"/>
      <c r="R86" s="498"/>
      <c r="S86" s="484"/>
      <c r="T86" s="485"/>
      <c r="U86" s="485"/>
      <c r="V86" s="485"/>
      <c r="W86" s="485"/>
      <c r="X86" s="500"/>
      <c r="Y86" s="485"/>
      <c r="Z86" s="470"/>
      <c r="AA86" s="487"/>
    </row>
    <row r="87" spans="2:27" x14ac:dyDescent="0.2">
      <c r="B87" s="485"/>
      <c r="C87" s="486"/>
      <c r="D87" s="470"/>
      <c r="E87" s="487"/>
      <c r="F87" s="485"/>
      <c r="G87" s="470"/>
      <c r="H87" s="470"/>
      <c r="I87" s="470"/>
      <c r="J87" s="470"/>
      <c r="K87" s="470"/>
      <c r="L87" s="470"/>
      <c r="M87" s="470"/>
      <c r="N87" s="483"/>
      <c r="O87" s="498"/>
      <c r="P87" s="484"/>
      <c r="Q87" s="483"/>
      <c r="R87" s="498"/>
      <c r="S87" s="484"/>
      <c r="T87" s="485"/>
      <c r="U87" s="485"/>
      <c r="V87" s="485"/>
      <c r="W87" s="485"/>
      <c r="X87" s="500"/>
      <c r="Y87" s="485"/>
      <c r="Z87" s="470"/>
      <c r="AA87" s="487"/>
    </row>
    <row r="88" spans="2:27" x14ac:dyDescent="0.2">
      <c r="B88" s="485"/>
      <c r="C88" s="486"/>
      <c r="D88" s="470"/>
      <c r="E88" s="487"/>
      <c r="F88" s="485"/>
      <c r="G88" s="470"/>
      <c r="H88" s="470"/>
      <c r="I88" s="470"/>
      <c r="J88" s="470"/>
      <c r="K88" s="470"/>
      <c r="L88" s="470"/>
      <c r="M88" s="470"/>
      <c r="N88" s="483"/>
      <c r="O88" s="498"/>
      <c r="P88" s="484"/>
      <c r="Q88" s="483"/>
      <c r="R88" s="498"/>
      <c r="S88" s="484"/>
      <c r="T88" s="485"/>
      <c r="U88" s="485"/>
      <c r="V88" s="485"/>
      <c r="W88" s="485"/>
      <c r="X88" s="500"/>
      <c r="Y88" s="485"/>
      <c r="Z88" s="470"/>
      <c r="AA88" s="487"/>
    </row>
    <row r="89" spans="2:27" x14ac:dyDescent="0.2">
      <c r="B89" s="485"/>
      <c r="C89" s="486"/>
      <c r="D89" s="470"/>
      <c r="E89" s="487"/>
      <c r="F89" s="485"/>
      <c r="G89" s="470"/>
      <c r="H89" s="470"/>
      <c r="I89" s="470"/>
      <c r="J89" s="470"/>
      <c r="K89" s="470"/>
      <c r="L89" s="470"/>
      <c r="M89" s="470"/>
      <c r="N89" s="483"/>
      <c r="O89" s="498"/>
      <c r="P89" s="484"/>
      <c r="Q89" s="483"/>
      <c r="R89" s="498"/>
      <c r="S89" s="484"/>
      <c r="T89" s="485"/>
      <c r="U89" s="485"/>
      <c r="V89" s="485"/>
      <c r="W89" s="485"/>
      <c r="X89" s="500"/>
      <c r="Y89" s="485"/>
      <c r="Z89" s="470"/>
      <c r="AA89" s="487"/>
    </row>
    <row r="90" spans="2:27" x14ac:dyDescent="0.2">
      <c r="B90" s="485"/>
      <c r="C90" s="486"/>
      <c r="D90" s="470"/>
      <c r="E90" s="487"/>
      <c r="F90" s="485"/>
      <c r="G90" s="470"/>
      <c r="H90" s="470"/>
      <c r="I90" s="470"/>
      <c r="J90" s="470"/>
      <c r="K90" s="470"/>
      <c r="L90" s="470"/>
      <c r="M90" s="470"/>
      <c r="N90" s="483"/>
      <c r="O90" s="498"/>
      <c r="P90" s="484"/>
      <c r="Q90" s="483"/>
      <c r="R90" s="498"/>
      <c r="S90" s="484"/>
      <c r="T90" s="485"/>
      <c r="U90" s="485"/>
      <c r="V90" s="485"/>
      <c r="W90" s="485"/>
      <c r="X90" s="500"/>
      <c r="Y90" s="485"/>
      <c r="Z90" s="470"/>
      <c r="AA90" s="487"/>
    </row>
    <row r="91" spans="2:27" x14ac:dyDescent="0.2">
      <c r="B91" s="485"/>
      <c r="C91" s="486"/>
      <c r="D91" s="470"/>
      <c r="E91" s="487"/>
      <c r="F91" s="485"/>
      <c r="G91" s="470"/>
      <c r="H91" s="470"/>
      <c r="I91" s="470"/>
      <c r="J91" s="470"/>
      <c r="K91" s="470"/>
      <c r="L91" s="470"/>
      <c r="M91" s="470"/>
      <c r="N91" s="483"/>
      <c r="O91" s="498"/>
      <c r="P91" s="484"/>
      <c r="Q91" s="483"/>
      <c r="R91" s="498"/>
      <c r="S91" s="484"/>
      <c r="T91" s="485"/>
      <c r="U91" s="485"/>
      <c r="V91" s="485"/>
      <c r="W91" s="485"/>
      <c r="X91" s="500"/>
      <c r="Y91" s="485"/>
      <c r="Z91" s="470"/>
      <c r="AA91" s="487"/>
    </row>
    <row r="92" spans="2:27" x14ac:dyDescent="0.2">
      <c r="B92" s="485"/>
      <c r="C92" s="486"/>
      <c r="D92" s="470"/>
      <c r="E92" s="487"/>
      <c r="F92" s="485"/>
      <c r="G92" s="470"/>
      <c r="H92" s="470"/>
      <c r="I92" s="470"/>
      <c r="J92" s="470"/>
      <c r="K92" s="470"/>
      <c r="L92" s="470"/>
      <c r="M92" s="470"/>
      <c r="N92" s="483"/>
      <c r="O92" s="498"/>
      <c r="P92" s="484"/>
      <c r="Q92" s="483"/>
      <c r="R92" s="498"/>
      <c r="S92" s="484"/>
      <c r="T92" s="485"/>
      <c r="U92" s="485"/>
      <c r="V92" s="485"/>
      <c r="W92" s="485"/>
      <c r="X92" s="500"/>
      <c r="Y92" s="485"/>
      <c r="Z92" s="470"/>
      <c r="AA92" s="487"/>
    </row>
    <row r="93" spans="2:27" x14ac:dyDescent="0.2">
      <c r="B93" s="485"/>
      <c r="C93" s="486"/>
      <c r="D93" s="470"/>
      <c r="E93" s="487"/>
      <c r="F93" s="485"/>
      <c r="G93" s="470"/>
      <c r="H93" s="470"/>
      <c r="I93" s="470"/>
      <c r="J93" s="470"/>
      <c r="K93" s="470"/>
      <c r="L93" s="470"/>
      <c r="M93" s="470"/>
      <c r="N93" s="483"/>
      <c r="O93" s="498"/>
      <c r="P93" s="484"/>
      <c r="Q93" s="483"/>
      <c r="R93" s="498"/>
      <c r="S93" s="484"/>
      <c r="T93" s="485"/>
      <c r="U93" s="485"/>
      <c r="V93" s="485"/>
      <c r="W93" s="485"/>
      <c r="X93" s="500"/>
      <c r="Y93" s="485"/>
      <c r="Z93" s="470"/>
      <c r="AA93" s="487"/>
    </row>
    <row r="94" spans="2:27" x14ac:dyDescent="0.2">
      <c r="B94" s="485"/>
      <c r="C94" s="486"/>
      <c r="D94" s="470"/>
      <c r="E94" s="487"/>
      <c r="F94" s="485"/>
      <c r="G94" s="470"/>
      <c r="H94" s="470"/>
      <c r="I94" s="470"/>
      <c r="J94" s="470"/>
      <c r="K94" s="470"/>
      <c r="L94" s="470"/>
      <c r="M94" s="470"/>
      <c r="N94" s="483"/>
      <c r="O94" s="498"/>
      <c r="P94" s="484"/>
      <c r="Q94" s="483"/>
      <c r="R94" s="498"/>
      <c r="S94" s="484"/>
      <c r="T94" s="485"/>
      <c r="U94" s="485"/>
      <c r="V94" s="485"/>
      <c r="W94" s="485"/>
      <c r="X94" s="500"/>
      <c r="Y94" s="485"/>
      <c r="Z94" s="470"/>
      <c r="AA94" s="487"/>
    </row>
    <row r="95" spans="2:27" x14ac:dyDescent="0.2">
      <c r="B95" s="485"/>
      <c r="C95" s="486"/>
      <c r="D95" s="470"/>
      <c r="E95" s="487"/>
      <c r="F95" s="485"/>
      <c r="G95" s="470"/>
      <c r="H95" s="470"/>
      <c r="I95" s="470"/>
      <c r="J95" s="470"/>
      <c r="K95" s="470"/>
      <c r="L95" s="470"/>
      <c r="M95" s="470"/>
      <c r="N95" s="483"/>
      <c r="O95" s="498"/>
      <c r="P95" s="484"/>
      <c r="Q95" s="483"/>
      <c r="R95" s="498"/>
      <c r="S95" s="484"/>
      <c r="T95" s="485"/>
      <c r="U95" s="485"/>
      <c r="V95" s="485"/>
      <c r="W95" s="485"/>
      <c r="X95" s="500"/>
      <c r="Y95" s="485"/>
      <c r="Z95" s="470"/>
      <c r="AA95" s="487"/>
    </row>
    <row r="96" spans="2:27" x14ac:dyDescent="0.2">
      <c r="B96" s="485"/>
      <c r="C96" s="486"/>
      <c r="D96" s="470"/>
      <c r="E96" s="487"/>
      <c r="F96" s="485"/>
      <c r="G96" s="470"/>
      <c r="H96" s="470"/>
      <c r="I96" s="470"/>
      <c r="J96" s="470"/>
      <c r="K96" s="470"/>
      <c r="L96" s="470"/>
      <c r="M96" s="470"/>
      <c r="N96" s="483"/>
      <c r="O96" s="498"/>
      <c r="P96" s="484"/>
      <c r="Q96" s="483"/>
      <c r="R96" s="498"/>
      <c r="S96" s="484"/>
      <c r="T96" s="485"/>
      <c r="U96" s="485"/>
      <c r="V96" s="485"/>
      <c r="W96" s="485"/>
      <c r="X96" s="500"/>
      <c r="Y96" s="485"/>
      <c r="Z96" s="470"/>
      <c r="AA96" s="487"/>
    </row>
    <row r="97" spans="2:27" x14ac:dyDescent="0.2">
      <c r="B97" s="485"/>
      <c r="C97" s="486"/>
      <c r="D97" s="470"/>
      <c r="E97" s="487"/>
      <c r="F97" s="485"/>
      <c r="G97" s="470"/>
      <c r="H97" s="470"/>
      <c r="I97" s="470"/>
      <c r="J97" s="470"/>
      <c r="K97" s="470"/>
      <c r="L97" s="470"/>
      <c r="M97" s="470"/>
      <c r="N97" s="483"/>
      <c r="O97" s="498"/>
      <c r="P97" s="484"/>
      <c r="Q97" s="483"/>
      <c r="R97" s="498"/>
      <c r="S97" s="484"/>
      <c r="T97" s="485"/>
      <c r="U97" s="485"/>
      <c r="V97" s="485"/>
      <c r="W97" s="485"/>
      <c r="X97" s="500"/>
      <c r="Y97" s="485"/>
      <c r="Z97" s="470"/>
      <c r="AA97" s="487"/>
    </row>
    <row r="98" spans="2:27" x14ac:dyDescent="0.2">
      <c r="B98" s="485"/>
      <c r="C98" s="486"/>
      <c r="D98" s="470"/>
      <c r="E98" s="487"/>
      <c r="F98" s="485"/>
      <c r="G98" s="470"/>
      <c r="H98" s="470"/>
      <c r="I98" s="470"/>
      <c r="J98" s="470"/>
      <c r="K98" s="470"/>
      <c r="L98" s="470"/>
      <c r="M98" s="470"/>
      <c r="N98" s="483"/>
      <c r="O98" s="498"/>
      <c r="P98" s="484"/>
      <c r="Q98" s="483"/>
      <c r="R98" s="498"/>
      <c r="S98" s="484"/>
      <c r="T98" s="485"/>
      <c r="U98" s="485"/>
      <c r="V98" s="485"/>
      <c r="W98" s="485"/>
      <c r="X98" s="500"/>
      <c r="Y98" s="485"/>
      <c r="Z98" s="470"/>
      <c r="AA98" s="487"/>
    </row>
    <row r="99" spans="2:27" x14ac:dyDescent="0.2">
      <c r="B99" s="485"/>
      <c r="C99" s="486"/>
      <c r="D99" s="470"/>
      <c r="E99" s="487"/>
      <c r="F99" s="485"/>
      <c r="G99" s="470"/>
      <c r="H99" s="470"/>
      <c r="I99" s="470"/>
      <c r="J99" s="470"/>
      <c r="K99" s="470"/>
      <c r="L99" s="470"/>
      <c r="M99" s="470"/>
      <c r="N99" s="483"/>
      <c r="O99" s="498"/>
      <c r="P99" s="484"/>
      <c r="Q99" s="483"/>
      <c r="R99" s="498"/>
      <c r="S99" s="484"/>
      <c r="T99" s="485"/>
      <c r="U99" s="485"/>
      <c r="V99" s="485"/>
      <c r="W99" s="485"/>
      <c r="X99" s="500"/>
      <c r="Y99" s="485"/>
      <c r="Z99" s="470"/>
      <c r="AA99" s="487"/>
    </row>
    <row r="100" spans="2:27" x14ac:dyDescent="0.2">
      <c r="B100" s="485"/>
      <c r="C100" s="486"/>
      <c r="D100" s="470"/>
      <c r="E100" s="487"/>
      <c r="F100" s="485"/>
      <c r="G100" s="470"/>
      <c r="H100" s="470"/>
      <c r="I100" s="470"/>
      <c r="J100" s="470"/>
      <c r="K100" s="470"/>
      <c r="L100" s="470"/>
      <c r="M100" s="470"/>
      <c r="N100" s="483"/>
      <c r="O100" s="498"/>
      <c r="P100" s="484"/>
      <c r="Q100" s="483"/>
      <c r="R100" s="498"/>
      <c r="S100" s="484"/>
      <c r="T100" s="485"/>
      <c r="U100" s="485"/>
      <c r="V100" s="485"/>
      <c r="W100" s="485"/>
      <c r="X100" s="500"/>
      <c r="Y100" s="485"/>
      <c r="Z100" s="470"/>
      <c r="AA100" s="487"/>
    </row>
    <row r="101" spans="2:27" x14ac:dyDescent="0.2">
      <c r="B101" s="485"/>
      <c r="C101" s="486"/>
      <c r="D101" s="470"/>
      <c r="E101" s="487"/>
      <c r="F101" s="485"/>
      <c r="G101" s="470"/>
      <c r="H101" s="470"/>
      <c r="I101" s="470"/>
      <c r="J101" s="470"/>
      <c r="K101" s="470"/>
      <c r="L101" s="470"/>
      <c r="M101" s="470"/>
      <c r="N101" s="483"/>
      <c r="O101" s="498"/>
      <c r="P101" s="484"/>
      <c r="Q101" s="483"/>
      <c r="R101" s="498"/>
      <c r="S101" s="484"/>
      <c r="T101" s="485"/>
      <c r="U101" s="485"/>
      <c r="V101" s="485"/>
      <c r="W101" s="485"/>
      <c r="X101" s="500"/>
      <c r="Y101" s="485"/>
      <c r="Z101" s="470"/>
      <c r="AA101" s="487"/>
    </row>
    <row r="102" spans="2:27" x14ac:dyDescent="0.2">
      <c r="B102" s="485"/>
      <c r="C102" s="486"/>
      <c r="D102" s="470"/>
      <c r="E102" s="487"/>
      <c r="F102" s="485"/>
      <c r="G102" s="470"/>
      <c r="H102" s="470"/>
      <c r="I102" s="470"/>
      <c r="J102" s="470"/>
      <c r="K102" s="470"/>
      <c r="L102" s="470"/>
      <c r="M102" s="470"/>
      <c r="N102" s="483"/>
      <c r="O102" s="498"/>
      <c r="P102" s="484"/>
      <c r="Q102" s="483"/>
      <c r="R102" s="498"/>
      <c r="S102" s="484"/>
      <c r="T102" s="485"/>
      <c r="U102" s="485"/>
      <c r="V102" s="485"/>
      <c r="W102" s="485"/>
      <c r="X102" s="500"/>
      <c r="Y102" s="485"/>
      <c r="Z102" s="470"/>
      <c r="AA102" s="487"/>
    </row>
    <row r="103" spans="2:27" x14ac:dyDescent="0.2">
      <c r="B103" s="485"/>
      <c r="C103" s="486"/>
      <c r="D103" s="470"/>
      <c r="E103" s="487"/>
      <c r="F103" s="485"/>
      <c r="G103" s="470"/>
      <c r="H103" s="470"/>
      <c r="I103" s="470"/>
      <c r="J103" s="470"/>
      <c r="K103" s="470"/>
      <c r="L103" s="470"/>
      <c r="M103" s="470"/>
      <c r="N103" s="483"/>
      <c r="O103" s="498"/>
      <c r="P103" s="484"/>
      <c r="Q103" s="483"/>
      <c r="R103" s="498"/>
      <c r="S103" s="484"/>
      <c r="T103" s="485"/>
      <c r="U103" s="485"/>
      <c r="V103" s="485"/>
      <c r="W103" s="485"/>
      <c r="X103" s="500"/>
      <c r="Y103" s="485"/>
      <c r="Z103" s="470"/>
      <c r="AA103" s="487"/>
    </row>
    <row r="104" spans="2:27" x14ac:dyDescent="0.2">
      <c r="B104" s="485"/>
      <c r="C104" s="486"/>
      <c r="D104" s="470"/>
      <c r="E104" s="487"/>
      <c r="F104" s="485"/>
      <c r="G104" s="470"/>
      <c r="H104" s="470"/>
      <c r="I104" s="470"/>
      <c r="J104" s="470"/>
      <c r="K104" s="470"/>
      <c r="L104" s="470"/>
      <c r="M104" s="470"/>
      <c r="N104" s="483"/>
      <c r="O104" s="498"/>
      <c r="P104" s="484"/>
      <c r="Q104" s="483"/>
      <c r="R104" s="498"/>
      <c r="S104" s="484"/>
      <c r="T104" s="485"/>
      <c r="U104" s="485"/>
      <c r="V104" s="485"/>
      <c r="W104" s="485"/>
      <c r="X104" s="500"/>
      <c r="Y104" s="485"/>
      <c r="Z104" s="470"/>
      <c r="AA104" s="487"/>
    </row>
    <row r="105" spans="2:27" x14ac:dyDescent="0.2">
      <c r="B105" s="485"/>
      <c r="C105" s="486"/>
      <c r="D105" s="470"/>
      <c r="E105" s="487"/>
      <c r="F105" s="485"/>
      <c r="G105" s="470"/>
      <c r="H105" s="470"/>
      <c r="I105" s="470"/>
      <c r="J105" s="470"/>
      <c r="K105" s="470"/>
      <c r="L105" s="470"/>
      <c r="M105" s="470"/>
      <c r="N105" s="483"/>
      <c r="O105" s="498"/>
      <c r="P105" s="484"/>
      <c r="Q105" s="483"/>
      <c r="R105" s="498"/>
      <c r="S105" s="484"/>
      <c r="T105" s="485"/>
      <c r="U105" s="485"/>
      <c r="V105" s="485"/>
      <c r="W105" s="485"/>
      <c r="X105" s="500"/>
      <c r="Y105" s="485"/>
      <c r="Z105" s="470"/>
      <c r="AA105" s="487"/>
    </row>
    <row r="106" spans="2:27" x14ac:dyDescent="0.2">
      <c r="B106" s="485"/>
      <c r="C106" s="486"/>
      <c r="D106" s="470"/>
      <c r="E106" s="487"/>
      <c r="F106" s="485"/>
      <c r="G106" s="470"/>
      <c r="H106" s="470"/>
      <c r="I106" s="470"/>
      <c r="J106" s="470"/>
      <c r="K106" s="470"/>
      <c r="L106" s="470"/>
      <c r="M106" s="470"/>
      <c r="N106" s="483"/>
      <c r="O106" s="498"/>
      <c r="P106" s="484"/>
      <c r="Q106" s="483"/>
      <c r="R106" s="498"/>
      <c r="S106" s="484"/>
      <c r="T106" s="485"/>
      <c r="U106" s="485"/>
      <c r="V106" s="485"/>
      <c r="W106" s="485"/>
      <c r="X106" s="500"/>
      <c r="Y106" s="485"/>
      <c r="Z106" s="470"/>
      <c r="AA106" s="487"/>
    </row>
    <row r="107" spans="2:27" x14ac:dyDescent="0.2">
      <c r="B107" s="485"/>
      <c r="C107" s="486"/>
      <c r="D107" s="470"/>
      <c r="E107" s="487"/>
      <c r="F107" s="485"/>
      <c r="G107" s="470"/>
      <c r="H107" s="470"/>
      <c r="I107" s="470"/>
      <c r="J107" s="470"/>
      <c r="K107" s="470"/>
      <c r="L107" s="470"/>
      <c r="M107" s="470"/>
      <c r="N107" s="483"/>
      <c r="O107" s="498"/>
      <c r="P107" s="484"/>
      <c r="Q107" s="483"/>
      <c r="R107" s="498"/>
      <c r="S107" s="484"/>
      <c r="T107" s="485"/>
      <c r="U107" s="485"/>
      <c r="V107" s="485"/>
      <c r="W107" s="485"/>
      <c r="X107" s="500"/>
      <c r="Y107" s="485"/>
      <c r="Z107" s="470"/>
      <c r="AA107" s="487"/>
    </row>
    <row r="108" spans="2:27" x14ac:dyDescent="0.2">
      <c r="B108" s="485"/>
      <c r="C108" s="486"/>
      <c r="D108" s="470"/>
      <c r="E108" s="487"/>
      <c r="F108" s="485"/>
      <c r="G108" s="470"/>
      <c r="H108" s="470"/>
      <c r="I108" s="470"/>
      <c r="J108" s="470"/>
      <c r="K108" s="470"/>
      <c r="L108" s="470"/>
      <c r="M108" s="470"/>
      <c r="N108" s="483"/>
      <c r="O108" s="498"/>
      <c r="P108" s="484"/>
      <c r="Q108" s="483"/>
      <c r="R108" s="498"/>
      <c r="S108" s="484"/>
      <c r="T108" s="485"/>
      <c r="U108" s="485"/>
      <c r="V108" s="485"/>
      <c r="W108" s="485"/>
      <c r="X108" s="500"/>
      <c r="Y108" s="485"/>
      <c r="Z108" s="470"/>
      <c r="AA108" s="487"/>
    </row>
    <row r="109" spans="2:27" x14ac:dyDescent="0.2">
      <c r="B109" s="485"/>
      <c r="C109" s="486"/>
      <c r="D109" s="470"/>
      <c r="E109" s="487"/>
      <c r="F109" s="485"/>
      <c r="G109" s="470"/>
      <c r="H109" s="470"/>
      <c r="I109" s="470"/>
      <c r="J109" s="470"/>
      <c r="K109" s="470"/>
      <c r="L109" s="470"/>
      <c r="M109" s="470"/>
      <c r="N109" s="483"/>
      <c r="O109" s="498"/>
      <c r="P109" s="484"/>
      <c r="Q109" s="483"/>
      <c r="R109" s="498"/>
      <c r="S109" s="484"/>
      <c r="T109" s="485"/>
      <c r="U109" s="485"/>
      <c r="V109" s="485"/>
      <c r="W109" s="485"/>
      <c r="X109" s="500"/>
      <c r="Y109" s="485"/>
      <c r="Z109" s="470"/>
      <c r="AA109" s="487"/>
    </row>
    <row r="110" spans="2:27" x14ac:dyDescent="0.2">
      <c r="B110" s="485"/>
      <c r="C110" s="486"/>
      <c r="D110" s="470"/>
      <c r="E110" s="487"/>
      <c r="F110" s="485"/>
      <c r="G110" s="470"/>
      <c r="H110" s="470"/>
      <c r="I110" s="470"/>
      <c r="J110" s="470"/>
      <c r="K110" s="470"/>
      <c r="L110" s="470"/>
      <c r="M110" s="470"/>
      <c r="N110" s="483"/>
      <c r="O110" s="498"/>
      <c r="P110" s="484"/>
      <c r="Q110" s="483"/>
      <c r="R110" s="498"/>
      <c r="S110" s="484"/>
      <c r="T110" s="485"/>
      <c r="U110" s="485"/>
      <c r="V110" s="485"/>
      <c r="W110" s="485"/>
      <c r="X110" s="500"/>
      <c r="Y110" s="485"/>
      <c r="Z110" s="470"/>
      <c r="AA110" s="487"/>
    </row>
    <row r="111" spans="2:27" x14ac:dyDescent="0.2">
      <c r="B111" s="485"/>
      <c r="C111" s="486"/>
      <c r="D111" s="470"/>
      <c r="E111" s="487"/>
      <c r="F111" s="485"/>
      <c r="G111" s="470"/>
      <c r="H111" s="470"/>
      <c r="I111" s="470"/>
      <c r="J111" s="470"/>
      <c r="K111" s="470"/>
      <c r="L111" s="470"/>
      <c r="M111" s="470"/>
      <c r="N111" s="483"/>
      <c r="O111" s="498"/>
      <c r="P111" s="484"/>
      <c r="Q111" s="483"/>
      <c r="R111" s="498"/>
      <c r="S111" s="484"/>
      <c r="T111" s="485"/>
      <c r="U111" s="485"/>
      <c r="V111" s="485"/>
      <c r="W111" s="485"/>
      <c r="X111" s="500"/>
      <c r="Y111" s="485"/>
      <c r="Z111" s="470"/>
      <c r="AA111" s="487"/>
    </row>
    <row r="112" spans="2:27" x14ac:dyDescent="0.2">
      <c r="B112" s="485"/>
      <c r="C112" s="486"/>
      <c r="D112" s="470"/>
      <c r="E112" s="487"/>
      <c r="F112" s="485"/>
      <c r="G112" s="470"/>
      <c r="H112" s="470"/>
      <c r="I112" s="470"/>
      <c r="J112" s="470"/>
      <c r="K112" s="470"/>
      <c r="L112" s="470"/>
      <c r="M112" s="470"/>
      <c r="N112" s="483"/>
      <c r="O112" s="498"/>
      <c r="P112" s="484"/>
      <c r="Q112" s="483"/>
      <c r="R112" s="498"/>
      <c r="S112" s="484"/>
      <c r="T112" s="485"/>
      <c r="U112" s="485"/>
      <c r="V112" s="485"/>
      <c r="W112" s="485"/>
      <c r="X112" s="500"/>
      <c r="Y112" s="485"/>
      <c r="Z112" s="470"/>
      <c r="AA112" s="487"/>
    </row>
    <row r="113" spans="2:27" x14ac:dyDescent="0.2">
      <c r="B113" s="485"/>
      <c r="C113" s="486"/>
      <c r="D113" s="470"/>
      <c r="E113" s="487"/>
      <c r="F113" s="485"/>
      <c r="G113" s="470"/>
      <c r="H113" s="470"/>
      <c r="I113" s="470"/>
      <c r="J113" s="470"/>
      <c r="K113" s="470"/>
      <c r="L113" s="470"/>
      <c r="M113" s="470"/>
      <c r="N113" s="483"/>
      <c r="O113" s="498"/>
      <c r="P113" s="484"/>
      <c r="Q113" s="483"/>
      <c r="R113" s="498"/>
      <c r="S113" s="484"/>
      <c r="T113" s="485"/>
      <c r="U113" s="485"/>
      <c r="V113" s="485"/>
      <c r="W113" s="485"/>
      <c r="X113" s="500"/>
      <c r="Y113" s="485"/>
      <c r="Z113" s="470"/>
      <c r="AA113" s="487"/>
    </row>
    <row r="114" spans="2:27" x14ac:dyDescent="0.2">
      <c r="B114" s="485"/>
      <c r="C114" s="486"/>
      <c r="D114" s="470"/>
      <c r="E114" s="487"/>
      <c r="F114" s="485"/>
      <c r="G114" s="470"/>
      <c r="H114" s="470"/>
      <c r="I114" s="470"/>
      <c r="J114" s="470"/>
      <c r="K114" s="470"/>
      <c r="L114" s="470"/>
      <c r="M114" s="470"/>
      <c r="N114" s="483"/>
      <c r="O114" s="498"/>
      <c r="P114" s="484"/>
      <c r="Q114" s="483"/>
      <c r="R114" s="498"/>
      <c r="S114" s="484"/>
      <c r="T114" s="485"/>
      <c r="U114" s="485"/>
      <c r="V114" s="485"/>
      <c r="W114" s="485"/>
      <c r="X114" s="500"/>
      <c r="Y114" s="485"/>
      <c r="Z114" s="470"/>
      <c r="AA114" s="487"/>
    </row>
    <row r="115" spans="2:27" x14ac:dyDescent="0.2">
      <c r="B115" s="485"/>
      <c r="C115" s="486"/>
      <c r="D115" s="470"/>
      <c r="E115" s="487"/>
      <c r="F115" s="485"/>
      <c r="G115" s="470"/>
      <c r="H115" s="470"/>
      <c r="I115" s="470"/>
      <c r="J115" s="470"/>
      <c r="K115" s="470"/>
      <c r="L115" s="470"/>
      <c r="M115" s="470"/>
      <c r="N115" s="483"/>
      <c r="O115" s="498"/>
      <c r="P115" s="484"/>
      <c r="Q115" s="483"/>
      <c r="R115" s="498"/>
      <c r="S115" s="484"/>
      <c r="T115" s="485"/>
      <c r="U115" s="485"/>
      <c r="V115" s="485"/>
      <c r="W115" s="485"/>
      <c r="X115" s="500"/>
      <c r="Y115" s="485"/>
      <c r="Z115" s="470"/>
      <c r="AA115" s="487"/>
    </row>
    <row r="116" spans="2:27" x14ac:dyDescent="0.2">
      <c r="B116" s="485"/>
      <c r="C116" s="486"/>
      <c r="D116" s="470"/>
      <c r="E116" s="487"/>
      <c r="F116" s="485"/>
      <c r="G116" s="470"/>
      <c r="H116" s="470"/>
      <c r="I116" s="470"/>
      <c r="J116" s="470"/>
      <c r="K116" s="470"/>
      <c r="L116" s="470"/>
      <c r="M116" s="470"/>
      <c r="N116" s="483"/>
      <c r="O116" s="498"/>
      <c r="P116" s="484"/>
      <c r="Q116" s="483"/>
      <c r="R116" s="498"/>
      <c r="S116" s="484"/>
      <c r="T116" s="485"/>
      <c r="U116" s="485"/>
      <c r="V116" s="485"/>
      <c r="W116" s="485"/>
      <c r="X116" s="500"/>
      <c r="Y116" s="485"/>
      <c r="Z116" s="470"/>
      <c r="AA116" s="487"/>
    </row>
    <row r="117" spans="2:27" x14ac:dyDescent="0.2">
      <c r="B117" s="485"/>
      <c r="C117" s="486"/>
      <c r="D117" s="470"/>
      <c r="E117" s="487"/>
      <c r="F117" s="485"/>
      <c r="G117" s="470"/>
      <c r="H117" s="470"/>
      <c r="I117" s="470"/>
      <c r="J117" s="470"/>
      <c r="K117" s="470"/>
      <c r="L117" s="470"/>
      <c r="M117" s="470"/>
      <c r="N117" s="483"/>
      <c r="O117" s="498"/>
      <c r="P117" s="484"/>
      <c r="Q117" s="483"/>
      <c r="R117" s="498"/>
      <c r="S117" s="484"/>
      <c r="T117" s="485"/>
      <c r="U117" s="485"/>
      <c r="V117" s="485"/>
      <c r="W117" s="485"/>
      <c r="X117" s="500"/>
      <c r="Y117" s="485"/>
      <c r="Z117" s="470"/>
      <c r="AA117" s="487"/>
    </row>
    <row r="118" spans="2:27" x14ac:dyDescent="0.2">
      <c r="B118" s="485"/>
      <c r="C118" s="486"/>
      <c r="D118" s="470"/>
      <c r="E118" s="487"/>
      <c r="F118" s="485"/>
      <c r="G118" s="470"/>
      <c r="H118" s="470"/>
      <c r="I118" s="470"/>
      <c r="J118" s="470"/>
      <c r="K118" s="470"/>
      <c r="L118" s="470"/>
      <c r="M118" s="470"/>
      <c r="N118" s="483"/>
      <c r="O118" s="498"/>
      <c r="P118" s="484"/>
      <c r="Q118" s="483"/>
      <c r="R118" s="498"/>
      <c r="S118" s="484"/>
      <c r="T118" s="485"/>
      <c r="U118" s="485"/>
      <c r="V118" s="485"/>
      <c r="W118" s="485"/>
      <c r="X118" s="500"/>
      <c r="Y118" s="485"/>
      <c r="Z118" s="470"/>
      <c r="AA118" s="487"/>
    </row>
    <row r="119" spans="2:27" x14ac:dyDescent="0.2">
      <c r="B119" s="485"/>
      <c r="C119" s="486"/>
      <c r="D119" s="470"/>
      <c r="E119" s="487"/>
      <c r="F119" s="485"/>
      <c r="G119" s="470"/>
      <c r="H119" s="470"/>
      <c r="I119" s="470"/>
      <c r="J119" s="470"/>
      <c r="K119" s="470"/>
      <c r="L119" s="470"/>
      <c r="M119" s="470"/>
      <c r="N119" s="483"/>
      <c r="O119" s="498"/>
      <c r="P119" s="484"/>
      <c r="Q119" s="483"/>
      <c r="R119" s="498"/>
      <c r="S119" s="484"/>
      <c r="T119" s="485"/>
      <c r="U119" s="485"/>
      <c r="V119" s="485"/>
      <c r="W119" s="485"/>
      <c r="X119" s="500"/>
      <c r="Y119" s="485"/>
      <c r="Z119" s="470"/>
      <c r="AA119" s="487"/>
    </row>
    <row r="120" spans="2:27" x14ac:dyDescent="0.2">
      <c r="B120" s="485"/>
      <c r="C120" s="486"/>
      <c r="D120" s="470"/>
      <c r="E120" s="487"/>
      <c r="F120" s="485"/>
      <c r="G120" s="470"/>
      <c r="H120" s="470"/>
      <c r="I120" s="470"/>
      <c r="J120" s="470"/>
      <c r="K120" s="470"/>
      <c r="L120" s="470"/>
      <c r="M120" s="470"/>
      <c r="N120" s="483"/>
      <c r="O120" s="498"/>
      <c r="P120" s="484"/>
      <c r="Q120" s="483"/>
      <c r="R120" s="498"/>
      <c r="S120" s="484"/>
      <c r="T120" s="485"/>
      <c r="U120" s="485"/>
      <c r="V120" s="485"/>
      <c r="W120" s="485"/>
      <c r="X120" s="500"/>
      <c r="Y120" s="485"/>
      <c r="Z120" s="470"/>
      <c r="AA120" s="487"/>
    </row>
    <row r="121" spans="2:27" x14ac:dyDescent="0.2">
      <c r="B121" s="485"/>
      <c r="C121" s="486"/>
      <c r="D121" s="470"/>
      <c r="E121" s="487"/>
      <c r="F121" s="485"/>
      <c r="G121" s="470"/>
      <c r="H121" s="470"/>
      <c r="I121" s="470"/>
      <c r="J121" s="470"/>
      <c r="K121" s="470"/>
      <c r="L121" s="470"/>
      <c r="M121" s="470"/>
      <c r="N121" s="483"/>
      <c r="O121" s="498"/>
      <c r="P121" s="484"/>
      <c r="Q121" s="483"/>
      <c r="R121" s="498"/>
      <c r="S121" s="484"/>
      <c r="T121" s="485"/>
      <c r="U121" s="485"/>
      <c r="V121" s="485"/>
      <c r="W121" s="485"/>
      <c r="X121" s="500"/>
      <c r="Y121" s="485"/>
      <c r="Z121" s="470"/>
      <c r="AA121" s="487"/>
    </row>
    <row r="122" spans="2:27" x14ac:dyDescent="0.2">
      <c r="B122" s="485"/>
      <c r="C122" s="486"/>
      <c r="D122" s="470"/>
      <c r="E122" s="487"/>
      <c r="F122" s="485"/>
      <c r="G122" s="470"/>
      <c r="H122" s="470"/>
      <c r="I122" s="470"/>
      <c r="J122" s="470"/>
      <c r="K122" s="470"/>
      <c r="L122" s="470"/>
      <c r="M122" s="470"/>
      <c r="N122" s="483"/>
      <c r="O122" s="498"/>
      <c r="P122" s="484"/>
      <c r="Q122" s="483"/>
      <c r="R122" s="498"/>
      <c r="S122" s="484"/>
      <c r="T122" s="485"/>
      <c r="U122" s="485"/>
      <c r="V122" s="485"/>
      <c r="W122" s="485"/>
      <c r="X122" s="500"/>
      <c r="Y122" s="485"/>
      <c r="Z122" s="470"/>
      <c r="AA122" s="487"/>
    </row>
    <row r="123" spans="2:27" x14ac:dyDescent="0.2">
      <c r="B123" s="485"/>
      <c r="C123" s="486"/>
      <c r="D123" s="470"/>
      <c r="E123" s="487"/>
      <c r="F123" s="485"/>
      <c r="G123" s="470"/>
      <c r="H123" s="470"/>
      <c r="I123" s="470"/>
      <c r="J123" s="470"/>
      <c r="K123" s="470"/>
      <c r="L123" s="470"/>
      <c r="M123" s="470"/>
      <c r="N123" s="483"/>
      <c r="O123" s="498"/>
      <c r="P123" s="484"/>
      <c r="Q123" s="483"/>
      <c r="R123" s="498"/>
      <c r="S123" s="484"/>
      <c r="T123" s="485"/>
      <c r="U123" s="485"/>
      <c r="V123" s="485"/>
      <c r="W123" s="485"/>
      <c r="X123" s="500"/>
      <c r="Y123" s="485"/>
      <c r="Z123" s="470"/>
      <c r="AA123" s="487"/>
    </row>
    <row r="124" spans="2:27" x14ac:dyDescent="0.2">
      <c r="B124" s="485"/>
      <c r="C124" s="486"/>
      <c r="D124" s="470"/>
      <c r="E124" s="487"/>
      <c r="F124" s="485"/>
      <c r="G124" s="470"/>
      <c r="H124" s="470"/>
      <c r="I124" s="470"/>
      <c r="J124" s="470"/>
      <c r="K124" s="470"/>
      <c r="L124" s="470"/>
      <c r="M124" s="470"/>
      <c r="N124" s="483"/>
      <c r="O124" s="498"/>
      <c r="P124" s="484"/>
      <c r="Q124" s="483"/>
      <c r="R124" s="498"/>
      <c r="S124" s="484"/>
      <c r="T124" s="485"/>
      <c r="U124" s="485"/>
      <c r="V124" s="485"/>
      <c r="W124" s="485"/>
      <c r="X124" s="500"/>
      <c r="Y124" s="485"/>
      <c r="Z124" s="470"/>
      <c r="AA124" s="487"/>
    </row>
    <row r="125" spans="2:27" x14ac:dyDescent="0.2">
      <c r="B125" s="485"/>
      <c r="C125" s="486"/>
      <c r="D125" s="470"/>
      <c r="E125" s="487"/>
      <c r="F125" s="485"/>
      <c r="G125" s="470"/>
      <c r="H125" s="470"/>
      <c r="I125" s="470"/>
      <c r="J125" s="470"/>
      <c r="K125" s="470"/>
      <c r="L125" s="470"/>
      <c r="M125" s="470"/>
      <c r="N125" s="483"/>
      <c r="O125" s="498"/>
      <c r="P125" s="484"/>
      <c r="Q125" s="483"/>
      <c r="R125" s="498"/>
      <c r="S125" s="484"/>
      <c r="T125" s="485"/>
      <c r="U125" s="485"/>
      <c r="V125" s="485"/>
      <c r="W125" s="485"/>
      <c r="X125" s="500"/>
      <c r="Y125" s="485"/>
      <c r="Z125" s="470"/>
      <c r="AA125" s="487"/>
    </row>
    <row r="126" spans="2:27" x14ac:dyDescent="0.2">
      <c r="B126" s="485"/>
      <c r="C126" s="486"/>
      <c r="D126" s="470"/>
      <c r="E126" s="487"/>
      <c r="F126" s="485"/>
      <c r="G126" s="470"/>
      <c r="H126" s="470"/>
      <c r="I126" s="470"/>
      <c r="J126" s="470"/>
      <c r="K126" s="470"/>
      <c r="L126" s="470"/>
      <c r="M126" s="470"/>
      <c r="N126" s="483"/>
      <c r="O126" s="498"/>
      <c r="P126" s="484"/>
      <c r="Q126" s="483"/>
      <c r="R126" s="498"/>
      <c r="S126" s="484"/>
      <c r="T126" s="485"/>
      <c r="U126" s="485"/>
      <c r="V126" s="485"/>
      <c r="W126" s="485"/>
      <c r="X126" s="500"/>
      <c r="Y126" s="485"/>
      <c r="Z126" s="470"/>
      <c r="AA126" s="487"/>
    </row>
    <row r="127" spans="2:27" x14ac:dyDescent="0.2">
      <c r="B127" s="485"/>
      <c r="C127" s="486"/>
      <c r="D127" s="470"/>
      <c r="E127" s="487"/>
      <c r="F127" s="485"/>
      <c r="G127" s="470"/>
      <c r="H127" s="470"/>
      <c r="I127" s="470"/>
      <c r="J127" s="470"/>
      <c r="K127" s="470"/>
      <c r="L127" s="470"/>
      <c r="M127" s="470"/>
      <c r="N127" s="483"/>
      <c r="O127" s="498"/>
      <c r="P127" s="484"/>
      <c r="Q127" s="483"/>
      <c r="R127" s="498"/>
      <c r="S127" s="484"/>
      <c r="T127" s="485"/>
      <c r="U127" s="485"/>
      <c r="V127" s="485"/>
      <c r="W127" s="485"/>
      <c r="X127" s="500"/>
      <c r="Y127" s="485"/>
      <c r="Z127" s="470"/>
      <c r="AA127" s="487"/>
    </row>
    <row r="128" spans="2:27" x14ac:dyDescent="0.2">
      <c r="B128" s="485"/>
      <c r="C128" s="486"/>
      <c r="D128" s="470"/>
      <c r="E128" s="487"/>
      <c r="F128" s="485"/>
      <c r="G128" s="470"/>
      <c r="H128" s="470"/>
      <c r="I128" s="470"/>
      <c r="J128" s="470"/>
      <c r="K128" s="470"/>
      <c r="L128" s="470"/>
      <c r="M128" s="470"/>
      <c r="N128" s="483"/>
      <c r="O128" s="498"/>
      <c r="P128" s="484"/>
      <c r="Q128" s="483"/>
      <c r="R128" s="498"/>
      <c r="S128" s="484"/>
      <c r="T128" s="485"/>
      <c r="U128" s="485"/>
      <c r="V128" s="485"/>
      <c r="W128" s="485"/>
      <c r="X128" s="500"/>
      <c r="Y128" s="485"/>
      <c r="Z128" s="470"/>
      <c r="AA128" s="487"/>
    </row>
    <row r="129" spans="2:27" x14ac:dyDescent="0.2">
      <c r="B129" s="485"/>
      <c r="C129" s="486"/>
      <c r="D129" s="470"/>
      <c r="E129" s="487"/>
      <c r="F129" s="485"/>
      <c r="G129" s="470"/>
      <c r="H129" s="470"/>
      <c r="I129" s="470"/>
      <c r="J129" s="470"/>
      <c r="K129" s="470"/>
      <c r="L129" s="470"/>
      <c r="M129" s="470"/>
      <c r="N129" s="483"/>
      <c r="O129" s="498"/>
      <c r="P129" s="484"/>
      <c r="Q129" s="483"/>
      <c r="R129" s="498"/>
      <c r="S129" s="484"/>
      <c r="T129" s="485"/>
      <c r="U129" s="485"/>
      <c r="V129" s="485"/>
      <c r="W129" s="485"/>
      <c r="X129" s="500"/>
      <c r="Y129" s="485"/>
      <c r="Z129" s="470"/>
      <c r="AA129" s="487"/>
    </row>
    <row r="130" spans="2:27" x14ac:dyDescent="0.2">
      <c r="B130" s="485"/>
      <c r="C130" s="486"/>
      <c r="D130" s="470"/>
      <c r="E130" s="487"/>
      <c r="F130" s="485"/>
      <c r="G130" s="470"/>
      <c r="H130" s="470"/>
      <c r="I130" s="470"/>
      <c r="J130" s="470"/>
      <c r="K130" s="470"/>
      <c r="L130" s="470"/>
      <c r="M130" s="470"/>
      <c r="N130" s="483"/>
      <c r="O130" s="498"/>
      <c r="P130" s="484"/>
      <c r="Q130" s="483"/>
      <c r="R130" s="498"/>
      <c r="S130" s="484"/>
      <c r="T130" s="485"/>
      <c r="U130" s="485"/>
      <c r="V130" s="485"/>
      <c r="W130" s="485"/>
      <c r="X130" s="500"/>
      <c r="Y130" s="485"/>
      <c r="Z130" s="470"/>
      <c r="AA130" s="487"/>
    </row>
    <row r="131" spans="2:27" x14ac:dyDescent="0.2">
      <c r="B131" s="485"/>
      <c r="C131" s="486"/>
      <c r="D131" s="470"/>
      <c r="E131" s="487"/>
      <c r="F131" s="485"/>
      <c r="G131" s="470"/>
      <c r="H131" s="470"/>
      <c r="I131" s="470"/>
      <c r="J131" s="470"/>
      <c r="K131" s="470"/>
      <c r="L131" s="470"/>
      <c r="M131" s="470"/>
      <c r="N131" s="483"/>
      <c r="O131" s="498"/>
      <c r="P131" s="484"/>
      <c r="Q131" s="483"/>
      <c r="R131" s="498"/>
      <c r="S131" s="484"/>
      <c r="T131" s="485"/>
      <c r="U131" s="485"/>
      <c r="V131" s="485"/>
      <c r="W131" s="485"/>
      <c r="X131" s="500"/>
      <c r="Y131" s="485"/>
      <c r="Z131" s="470"/>
      <c r="AA131" s="487"/>
    </row>
    <row r="132" spans="2:27" x14ac:dyDescent="0.2">
      <c r="B132" s="485"/>
      <c r="C132" s="486"/>
      <c r="D132" s="470"/>
      <c r="E132" s="487"/>
      <c r="F132" s="485"/>
      <c r="G132" s="470"/>
      <c r="H132" s="470"/>
      <c r="I132" s="470"/>
      <c r="J132" s="470"/>
      <c r="K132" s="470"/>
      <c r="L132" s="470"/>
      <c r="M132" s="470"/>
      <c r="N132" s="483"/>
      <c r="O132" s="498"/>
      <c r="P132" s="484"/>
      <c r="Q132" s="483"/>
      <c r="R132" s="498"/>
      <c r="S132" s="484"/>
      <c r="T132" s="485"/>
      <c r="U132" s="485"/>
      <c r="V132" s="485"/>
      <c r="W132" s="485"/>
      <c r="X132" s="500"/>
      <c r="Y132" s="485"/>
      <c r="Z132" s="470"/>
      <c r="AA132" s="487"/>
    </row>
    <row r="133" spans="2:27" x14ac:dyDescent="0.2">
      <c r="B133" s="485"/>
      <c r="C133" s="486"/>
      <c r="D133" s="470"/>
      <c r="E133" s="487"/>
      <c r="F133" s="485"/>
      <c r="G133" s="470"/>
      <c r="H133" s="470"/>
      <c r="I133" s="470"/>
      <c r="J133" s="470"/>
      <c r="K133" s="470"/>
      <c r="L133" s="470"/>
      <c r="M133" s="470"/>
      <c r="N133" s="483"/>
      <c r="O133" s="498"/>
      <c r="P133" s="484"/>
      <c r="Q133" s="483"/>
      <c r="R133" s="498"/>
      <c r="S133" s="484"/>
      <c r="T133" s="485"/>
      <c r="U133" s="485"/>
      <c r="V133" s="485"/>
      <c r="W133" s="485"/>
      <c r="X133" s="500"/>
      <c r="Y133" s="485"/>
      <c r="Z133" s="470"/>
      <c r="AA133" s="487"/>
    </row>
    <row r="134" spans="2:27" x14ac:dyDescent="0.2">
      <c r="B134" s="485"/>
      <c r="C134" s="486"/>
      <c r="D134" s="470"/>
      <c r="E134" s="487"/>
      <c r="F134" s="485"/>
      <c r="G134" s="470"/>
      <c r="H134" s="470"/>
      <c r="I134" s="470"/>
      <c r="J134" s="470"/>
      <c r="K134" s="470"/>
      <c r="L134" s="470"/>
      <c r="M134" s="470"/>
      <c r="N134" s="483"/>
      <c r="O134" s="498"/>
      <c r="P134" s="484"/>
      <c r="Q134" s="483"/>
      <c r="R134" s="498"/>
      <c r="S134" s="484"/>
      <c r="T134" s="485"/>
      <c r="U134" s="485"/>
      <c r="V134" s="485"/>
      <c r="W134" s="485"/>
      <c r="X134" s="500"/>
      <c r="Y134" s="485"/>
      <c r="Z134" s="470"/>
      <c r="AA134" s="487"/>
    </row>
    <row r="135" spans="2:27" x14ac:dyDescent="0.2">
      <c r="B135" s="485"/>
      <c r="C135" s="486"/>
      <c r="D135" s="470"/>
      <c r="E135" s="487"/>
      <c r="F135" s="485"/>
      <c r="G135" s="470"/>
      <c r="H135" s="470"/>
      <c r="I135" s="470"/>
      <c r="J135" s="470"/>
      <c r="K135" s="470"/>
      <c r="L135" s="470"/>
      <c r="M135" s="470"/>
      <c r="N135" s="483"/>
      <c r="O135" s="498"/>
      <c r="P135" s="484"/>
      <c r="Q135" s="483"/>
      <c r="R135" s="498"/>
      <c r="S135" s="484"/>
      <c r="T135" s="485"/>
      <c r="U135" s="485"/>
      <c r="V135" s="485"/>
      <c r="W135" s="485"/>
      <c r="X135" s="500"/>
      <c r="Y135" s="485"/>
      <c r="Z135" s="470"/>
      <c r="AA135" s="487"/>
    </row>
    <row r="136" spans="2:27" x14ac:dyDescent="0.2">
      <c r="B136" s="485"/>
      <c r="C136" s="486"/>
      <c r="D136" s="470"/>
      <c r="E136" s="487"/>
      <c r="F136" s="485"/>
      <c r="G136" s="470"/>
      <c r="H136" s="470"/>
      <c r="I136" s="470"/>
      <c r="J136" s="470"/>
      <c r="K136" s="470"/>
      <c r="L136" s="470"/>
      <c r="M136" s="470"/>
      <c r="N136" s="483"/>
      <c r="O136" s="498"/>
      <c r="P136" s="484"/>
      <c r="Q136" s="483"/>
      <c r="R136" s="498"/>
      <c r="S136" s="484"/>
      <c r="T136" s="485"/>
      <c r="U136" s="485"/>
      <c r="V136" s="485"/>
      <c r="W136" s="485"/>
      <c r="X136" s="500"/>
      <c r="Y136" s="485"/>
      <c r="Z136" s="470"/>
      <c r="AA136" s="487"/>
    </row>
    <row r="137" spans="2:27" x14ac:dyDescent="0.2">
      <c r="B137" s="485"/>
      <c r="C137" s="486"/>
      <c r="D137" s="470"/>
      <c r="E137" s="487"/>
      <c r="F137" s="485"/>
      <c r="G137" s="470"/>
      <c r="H137" s="470"/>
      <c r="I137" s="470"/>
      <c r="J137" s="470"/>
      <c r="K137" s="470"/>
      <c r="L137" s="470"/>
      <c r="M137" s="470"/>
      <c r="N137" s="483"/>
      <c r="O137" s="498"/>
      <c r="P137" s="484"/>
      <c r="Q137" s="483"/>
      <c r="R137" s="498"/>
      <c r="S137" s="484"/>
      <c r="T137" s="485"/>
      <c r="U137" s="485"/>
      <c r="V137" s="485"/>
      <c r="W137" s="485"/>
      <c r="X137" s="500"/>
      <c r="Y137" s="485"/>
      <c r="Z137" s="470"/>
      <c r="AA137" s="487"/>
    </row>
    <row r="138" spans="2:27" x14ac:dyDescent="0.2">
      <c r="B138" s="485"/>
      <c r="C138" s="486"/>
      <c r="D138" s="470"/>
      <c r="E138" s="487"/>
      <c r="F138" s="485"/>
      <c r="G138" s="470"/>
      <c r="H138" s="470"/>
      <c r="I138" s="470"/>
      <c r="J138" s="470"/>
      <c r="K138" s="470"/>
      <c r="L138" s="470"/>
      <c r="M138" s="470"/>
      <c r="N138" s="483"/>
      <c r="O138" s="498"/>
      <c r="P138" s="484"/>
      <c r="Q138" s="483"/>
      <c r="R138" s="498"/>
      <c r="S138" s="484"/>
      <c r="T138" s="485"/>
      <c r="U138" s="485"/>
      <c r="V138" s="485"/>
      <c r="W138" s="485"/>
      <c r="X138" s="500"/>
      <c r="Y138" s="485"/>
      <c r="Z138" s="470"/>
      <c r="AA138" s="487"/>
    </row>
    <row r="139" spans="2:27" x14ac:dyDescent="0.2">
      <c r="B139" s="485"/>
      <c r="C139" s="486"/>
      <c r="D139" s="470"/>
      <c r="E139" s="487"/>
      <c r="F139" s="485"/>
      <c r="G139" s="470"/>
      <c r="H139" s="470"/>
      <c r="I139" s="470"/>
      <c r="J139" s="470"/>
      <c r="K139" s="470"/>
      <c r="L139" s="470"/>
      <c r="M139" s="470"/>
      <c r="N139" s="483"/>
      <c r="O139" s="498"/>
      <c r="P139" s="484"/>
      <c r="Q139" s="483"/>
      <c r="R139" s="498"/>
      <c r="S139" s="484"/>
      <c r="T139" s="485"/>
      <c r="U139" s="485"/>
      <c r="V139" s="485"/>
      <c r="W139" s="485"/>
      <c r="X139" s="500"/>
      <c r="Y139" s="485"/>
      <c r="Z139" s="470"/>
      <c r="AA139" s="487"/>
    </row>
    <row r="140" spans="2:27" x14ac:dyDescent="0.2">
      <c r="B140" s="485"/>
      <c r="C140" s="486"/>
      <c r="D140" s="470"/>
      <c r="E140" s="487"/>
      <c r="F140" s="485"/>
      <c r="G140" s="470"/>
      <c r="H140" s="470"/>
      <c r="I140" s="470"/>
      <c r="J140" s="470"/>
      <c r="K140" s="470"/>
      <c r="L140" s="470"/>
      <c r="M140" s="470"/>
      <c r="N140" s="483"/>
      <c r="O140" s="498"/>
      <c r="P140" s="484"/>
      <c r="Q140" s="483"/>
      <c r="R140" s="498"/>
      <c r="S140" s="484"/>
      <c r="T140" s="485"/>
      <c r="U140" s="485"/>
      <c r="V140" s="485"/>
      <c r="W140" s="485"/>
      <c r="X140" s="500"/>
      <c r="Y140" s="485"/>
      <c r="Z140" s="470"/>
      <c r="AA140" s="487"/>
    </row>
    <row r="141" spans="2:27" x14ac:dyDescent="0.2">
      <c r="B141" s="485"/>
      <c r="C141" s="486"/>
      <c r="D141" s="470"/>
      <c r="E141" s="487"/>
      <c r="F141" s="485"/>
      <c r="G141" s="470"/>
      <c r="H141" s="470"/>
      <c r="I141" s="470"/>
      <c r="J141" s="470"/>
      <c r="K141" s="470"/>
      <c r="L141" s="470"/>
      <c r="M141" s="470"/>
      <c r="N141" s="483"/>
      <c r="O141" s="498"/>
      <c r="P141" s="484"/>
      <c r="Q141" s="483"/>
      <c r="R141" s="498"/>
      <c r="S141" s="484"/>
      <c r="T141" s="485"/>
      <c r="U141" s="485"/>
      <c r="V141" s="485"/>
      <c r="W141" s="485"/>
      <c r="X141" s="500"/>
      <c r="Y141" s="485"/>
      <c r="Z141" s="470"/>
      <c r="AA141" s="487"/>
    </row>
    <row r="142" spans="2:27" x14ac:dyDescent="0.2">
      <c r="B142" s="485"/>
      <c r="C142" s="486"/>
      <c r="D142" s="470"/>
      <c r="E142" s="487"/>
      <c r="F142" s="485"/>
      <c r="G142" s="470"/>
      <c r="H142" s="470"/>
      <c r="I142" s="470"/>
      <c r="J142" s="470"/>
      <c r="K142" s="470"/>
      <c r="L142" s="470"/>
      <c r="M142" s="470"/>
      <c r="N142" s="483"/>
      <c r="O142" s="498"/>
      <c r="P142" s="484"/>
      <c r="Q142" s="483"/>
      <c r="R142" s="498"/>
      <c r="S142" s="484"/>
      <c r="T142" s="485"/>
      <c r="U142" s="485"/>
      <c r="V142" s="485"/>
      <c r="W142" s="485"/>
      <c r="X142" s="500"/>
      <c r="Y142" s="485"/>
      <c r="Z142" s="470"/>
      <c r="AA142" s="487"/>
    </row>
    <row r="143" spans="2:27" x14ac:dyDescent="0.2">
      <c r="B143" s="485"/>
      <c r="C143" s="486"/>
      <c r="D143" s="470"/>
      <c r="E143" s="487"/>
      <c r="F143" s="485"/>
      <c r="G143" s="470"/>
      <c r="H143" s="470"/>
      <c r="I143" s="470"/>
      <c r="J143" s="470"/>
      <c r="K143" s="470"/>
      <c r="L143" s="470"/>
      <c r="M143" s="470"/>
      <c r="N143" s="483"/>
      <c r="O143" s="498"/>
      <c r="P143" s="484"/>
      <c r="Q143" s="483"/>
      <c r="R143" s="498"/>
      <c r="S143" s="484"/>
      <c r="T143" s="485"/>
      <c r="U143" s="485"/>
      <c r="V143" s="485"/>
      <c r="W143" s="485"/>
      <c r="X143" s="500"/>
      <c r="Y143" s="485"/>
      <c r="Z143" s="470"/>
      <c r="AA143" s="487"/>
    </row>
    <row r="144" spans="2:27" x14ac:dyDescent="0.2">
      <c r="B144" s="485"/>
      <c r="C144" s="486"/>
      <c r="D144" s="470"/>
      <c r="E144" s="487"/>
      <c r="F144" s="485"/>
      <c r="G144" s="470"/>
      <c r="H144" s="470"/>
      <c r="I144" s="470"/>
      <c r="J144" s="470"/>
      <c r="K144" s="470"/>
      <c r="L144" s="470"/>
      <c r="M144" s="470"/>
      <c r="N144" s="483"/>
      <c r="O144" s="498"/>
      <c r="P144" s="484"/>
      <c r="Q144" s="483"/>
      <c r="R144" s="498"/>
      <c r="S144" s="484"/>
      <c r="T144" s="485"/>
      <c r="U144" s="485"/>
      <c r="V144" s="485"/>
      <c r="W144" s="485"/>
      <c r="X144" s="500"/>
      <c r="Y144" s="485"/>
      <c r="Z144" s="470"/>
      <c r="AA144" s="487"/>
    </row>
    <row r="145" spans="2:27" x14ac:dyDescent="0.2">
      <c r="B145" s="485"/>
      <c r="C145" s="486"/>
      <c r="D145" s="470"/>
      <c r="E145" s="487"/>
      <c r="F145" s="485"/>
      <c r="G145" s="470"/>
      <c r="H145" s="470"/>
      <c r="I145" s="470"/>
      <c r="J145" s="470"/>
      <c r="K145" s="470"/>
      <c r="L145" s="470"/>
      <c r="M145" s="470"/>
      <c r="N145" s="483"/>
      <c r="O145" s="498"/>
      <c r="P145" s="484"/>
      <c r="Q145" s="483"/>
      <c r="R145" s="498"/>
      <c r="S145" s="484"/>
      <c r="T145" s="485"/>
      <c r="U145" s="485"/>
      <c r="V145" s="485"/>
      <c r="W145" s="485"/>
      <c r="X145" s="500"/>
      <c r="Y145" s="485"/>
      <c r="Z145" s="470"/>
      <c r="AA145" s="487"/>
    </row>
    <row r="146" spans="2:27" x14ac:dyDescent="0.2">
      <c r="B146" s="485"/>
      <c r="C146" s="486"/>
      <c r="D146" s="470"/>
      <c r="E146" s="487"/>
      <c r="F146" s="485"/>
      <c r="G146" s="470"/>
      <c r="H146" s="470"/>
      <c r="I146" s="470"/>
      <c r="J146" s="470"/>
      <c r="K146" s="470"/>
      <c r="L146" s="470"/>
      <c r="M146" s="470"/>
      <c r="N146" s="483"/>
      <c r="O146" s="498"/>
      <c r="P146" s="484"/>
      <c r="Q146" s="483"/>
      <c r="R146" s="498"/>
      <c r="S146" s="484"/>
      <c r="T146" s="485"/>
      <c r="U146" s="485"/>
      <c r="V146" s="485"/>
      <c r="W146" s="485"/>
      <c r="X146" s="500"/>
      <c r="Y146" s="485"/>
      <c r="Z146" s="470"/>
      <c r="AA146" s="487"/>
    </row>
    <row r="147" spans="2:27" x14ac:dyDescent="0.2">
      <c r="B147" s="485"/>
      <c r="C147" s="486"/>
      <c r="D147" s="470"/>
      <c r="E147" s="487"/>
      <c r="F147" s="485"/>
      <c r="G147" s="470"/>
      <c r="H147" s="470"/>
      <c r="I147" s="470"/>
      <c r="J147" s="470"/>
      <c r="K147" s="470"/>
      <c r="L147" s="470"/>
      <c r="M147" s="470"/>
      <c r="N147" s="483"/>
      <c r="O147" s="498"/>
      <c r="P147" s="484"/>
      <c r="Q147" s="483"/>
      <c r="R147" s="498"/>
      <c r="S147" s="484"/>
      <c r="T147" s="485"/>
      <c r="U147" s="485"/>
      <c r="V147" s="485"/>
      <c r="W147" s="485"/>
      <c r="X147" s="500"/>
      <c r="Y147" s="485"/>
      <c r="Z147" s="470"/>
      <c r="AA147" s="487"/>
    </row>
    <row r="148" spans="2:27" x14ac:dyDescent="0.2">
      <c r="B148" s="485"/>
      <c r="C148" s="486"/>
      <c r="D148" s="470"/>
      <c r="E148" s="487"/>
      <c r="F148" s="485"/>
      <c r="G148" s="470"/>
      <c r="H148" s="470"/>
      <c r="I148" s="470"/>
      <c r="J148" s="470"/>
      <c r="K148" s="470"/>
      <c r="L148" s="470"/>
      <c r="M148" s="470"/>
      <c r="N148" s="483"/>
      <c r="O148" s="498"/>
      <c r="P148" s="484"/>
      <c r="Q148" s="483"/>
      <c r="R148" s="498"/>
      <c r="S148" s="484"/>
      <c r="T148" s="485"/>
      <c r="U148" s="485"/>
      <c r="V148" s="485"/>
      <c r="W148" s="485"/>
      <c r="X148" s="500"/>
      <c r="Y148" s="485"/>
      <c r="Z148" s="470"/>
      <c r="AA148" s="487"/>
    </row>
    <row r="149" spans="2:27" x14ac:dyDescent="0.2">
      <c r="B149" s="485"/>
      <c r="C149" s="486"/>
      <c r="D149" s="470"/>
      <c r="E149" s="487"/>
      <c r="F149" s="485"/>
      <c r="G149" s="470"/>
      <c r="H149" s="470"/>
      <c r="I149" s="470"/>
      <c r="J149" s="470"/>
      <c r="K149" s="470"/>
      <c r="L149" s="470"/>
      <c r="M149" s="470"/>
      <c r="N149" s="483"/>
      <c r="O149" s="498"/>
      <c r="P149" s="484"/>
      <c r="Q149" s="483"/>
      <c r="R149" s="498"/>
      <c r="S149" s="484"/>
      <c r="T149" s="485"/>
      <c r="U149" s="485"/>
      <c r="V149" s="485"/>
      <c r="W149" s="485"/>
      <c r="X149" s="500"/>
      <c r="Y149" s="485"/>
      <c r="Z149" s="470"/>
      <c r="AA149" s="487"/>
    </row>
    <row r="150" spans="2:27" x14ac:dyDescent="0.2">
      <c r="B150" s="485"/>
      <c r="C150" s="486"/>
      <c r="D150" s="470"/>
      <c r="E150" s="487"/>
      <c r="F150" s="485"/>
      <c r="G150" s="470"/>
      <c r="H150" s="470"/>
      <c r="I150" s="470"/>
      <c r="J150" s="470"/>
      <c r="K150" s="470"/>
      <c r="L150" s="470"/>
      <c r="M150" s="470"/>
      <c r="N150" s="483"/>
      <c r="O150" s="498"/>
      <c r="P150" s="484"/>
      <c r="Q150" s="483"/>
      <c r="R150" s="498"/>
      <c r="S150" s="484"/>
      <c r="T150" s="485"/>
      <c r="U150" s="485"/>
      <c r="V150" s="485"/>
      <c r="W150" s="485"/>
      <c r="X150" s="500"/>
      <c r="Y150" s="485"/>
      <c r="Z150" s="470"/>
      <c r="AA150" s="487"/>
    </row>
    <row r="151" spans="2:27" x14ac:dyDescent="0.2">
      <c r="B151" s="485"/>
      <c r="C151" s="486"/>
      <c r="D151" s="470"/>
      <c r="E151" s="487"/>
      <c r="F151" s="485"/>
      <c r="G151" s="470"/>
      <c r="H151" s="470"/>
      <c r="I151" s="470"/>
      <c r="J151" s="470"/>
      <c r="K151" s="470"/>
      <c r="L151" s="470"/>
      <c r="M151" s="470"/>
      <c r="N151" s="483"/>
      <c r="O151" s="498"/>
      <c r="P151" s="484"/>
      <c r="Q151" s="483"/>
      <c r="R151" s="498"/>
      <c r="S151" s="484"/>
      <c r="T151" s="485"/>
      <c r="U151" s="485"/>
      <c r="V151" s="485"/>
      <c r="W151" s="485"/>
      <c r="X151" s="500"/>
      <c r="Y151" s="485"/>
      <c r="Z151" s="470"/>
      <c r="AA151" s="487"/>
    </row>
    <row r="152" spans="2:27" x14ac:dyDescent="0.2">
      <c r="B152" s="485"/>
      <c r="C152" s="486"/>
      <c r="D152" s="470"/>
      <c r="E152" s="487"/>
      <c r="F152" s="485"/>
      <c r="G152" s="470"/>
      <c r="H152" s="470"/>
      <c r="I152" s="470"/>
      <c r="J152" s="470"/>
      <c r="K152" s="470"/>
      <c r="L152" s="470"/>
      <c r="M152" s="470"/>
      <c r="N152" s="483"/>
      <c r="O152" s="498"/>
      <c r="P152" s="484"/>
      <c r="Q152" s="483"/>
      <c r="R152" s="498"/>
      <c r="S152" s="484"/>
      <c r="T152" s="485"/>
      <c r="U152" s="485"/>
      <c r="V152" s="485"/>
      <c r="W152" s="485"/>
      <c r="X152" s="500"/>
      <c r="Y152" s="485"/>
      <c r="Z152" s="470"/>
      <c r="AA152" s="487"/>
    </row>
    <row r="153" spans="2:27" x14ac:dyDescent="0.2">
      <c r="B153" s="485"/>
      <c r="C153" s="486"/>
      <c r="D153" s="470"/>
      <c r="E153" s="487"/>
      <c r="F153" s="485"/>
      <c r="G153" s="470"/>
      <c r="H153" s="470"/>
      <c r="I153" s="470"/>
      <c r="J153" s="470"/>
      <c r="K153" s="470"/>
      <c r="L153" s="470"/>
      <c r="M153" s="470"/>
      <c r="N153" s="483"/>
      <c r="O153" s="498"/>
      <c r="P153" s="484"/>
      <c r="Q153" s="483"/>
      <c r="R153" s="498"/>
      <c r="S153" s="484"/>
      <c r="T153" s="485"/>
      <c r="U153" s="485"/>
      <c r="V153" s="485"/>
      <c r="W153" s="485"/>
      <c r="X153" s="500"/>
      <c r="Y153" s="485"/>
      <c r="Z153" s="470"/>
      <c r="AA153" s="487"/>
    </row>
    <row r="154" spans="2:27" x14ac:dyDescent="0.2">
      <c r="B154" s="485"/>
      <c r="C154" s="486"/>
      <c r="D154" s="470"/>
      <c r="E154" s="487"/>
      <c r="F154" s="485"/>
      <c r="G154" s="470"/>
      <c r="H154" s="470"/>
      <c r="I154" s="470"/>
      <c r="J154" s="470"/>
      <c r="K154" s="470"/>
      <c r="L154" s="470"/>
      <c r="M154" s="470"/>
      <c r="N154" s="483"/>
      <c r="O154" s="498"/>
      <c r="P154" s="484"/>
      <c r="Q154" s="483"/>
      <c r="R154" s="498"/>
      <c r="S154" s="484"/>
      <c r="T154" s="485"/>
      <c r="U154" s="485"/>
      <c r="V154" s="485"/>
      <c r="W154" s="485"/>
      <c r="X154" s="500"/>
      <c r="Y154" s="485"/>
      <c r="Z154" s="470"/>
      <c r="AA154" s="487"/>
    </row>
    <row r="155" spans="2:27" x14ac:dyDescent="0.2">
      <c r="B155" s="485"/>
      <c r="C155" s="486"/>
      <c r="D155" s="470"/>
      <c r="E155" s="487"/>
      <c r="F155" s="485"/>
      <c r="G155" s="470"/>
      <c r="H155" s="470"/>
      <c r="I155" s="470"/>
      <c r="J155" s="470"/>
      <c r="K155" s="470"/>
      <c r="L155" s="470"/>
      <c r="M155" s="470"/>
      <c r="N155" s="483"/>
      <c r="O155" s="498"/>
      <c r="P155" s="484"/>
      <c r="Q155" s="483"/>
      <c r="R155" s="498"/>
      <c r="S155" s="484"/>
      <c r="T155" s="485"/>
      <c r="U155" s="485"/>
      <c r="V155" s="485"/>
      <c r="W155" s="485"/>
      <c r="X155" s="500"/>
      <c r="Y155" s="485"/>
      <c r="Z155" s="470"/>
      <c r="AA155" s="487"/>
    </row>
    <row r="156" spans="2:27" x14ac:dyDescent="0.2">
      <c r="B156" s="485"/>
      <c r="C156" s="486"/>
      <c r="D156" s="470"/>
      <c r="E156" s="487"/>
      <c r="F156" s="485"/>
      <c r="G156" s="470"/>
      <c r="H156" s="470"/>
      <c r="I156" s="470"/>
      <c r="J156" s="470"/>
      <c r="K156" s="470"/>
      <c r="L156" s="470"/>
      <c r="M156" s="470"/>
      <c r="N156" s="483"/>
      <c r="O156" s="498"/>
      <c r="P156" s="484"/>
      <c r="Q156" s="483"/>
      <c r="R156" s="498"/>
      <c r="S156" s="484"/>
      <c r="T156" s="485"/>
      <c r="U156" s="485"/>
      <c r="V156" s="485"/>
      <c r="W156" s="485"/>
      <c r="X156" s="500"/>
      <c r="Y156" s="485"/>
      <c r="Z156" s="470"/>
      <c r="AA156" s="487"/>
    </row>
    <row r="157" spans="2:27" x14ac:dyDescent="0.2">
      <c r="B157" s="485"/>
      <c r="C157" s="486"/>
      <c r="D157" s="470"/>
      <c r="E157" s="487"/>
      <c r="F157" s="485"/>
      <c r="G157" s="470"/>
      <c r="H157" s="470"/>
      <c r="I157" s="470"/>
      <c r="J157" s="470"/>
      <c r="K157" s="470"/>
      <c r="L157" s="470"/>
      <c r="M157" s="470"/>
      <c r="N157" s="483"/>
      <c r="O157" s="498"/>
      <c r="P157" s="484"/>
      <c r="Q157" s="483"/>
      <c r="R157" s="498"/>
      <c r="S157" s="484"/>
      <c r="T157" s="485"/>
      <c r="U157" s="485"/>
      <c r="V157" s="485"/>
      <c r="W157" s="485"/>
      <c r="X157" s="500"/>
      <c r="Y157" s="485"/>
      <c r="Z157" s="470"/>
      <c r="AA157" s="487"/>
    </row>
    <row r="158" spans="2:27" x14ac:dyDescent="0.2">
      <c r="B158" s="485"/>
      <c r="C158" s="486"/>
      <c r="D158" s="470"/>
      <c r="E158" s="487"/>
      <c r="F158" s="485"/>
      <c r="G158" s="470"/>
      <c r="H158" s="470"/>
      <c r="I158" s="470"/>
      <c r="J158" s="470"/>
      <c r="K158" s="470"/>
      <c r="L158" s="470"/>
      <c r="M158" s="470"/>
      <c r="N158" s="483"/>
      <c r="O158" s="498"/>
      <c r="P158" s="484"/>
      <c r="Q158" s="483"/>
      <c r="R158" s="498"/>
      <c r="S158" s="484"/>
      <c r="T158" s="485"/>
      <c r="U158" s="485"/>
      <c r="V158" s="485"/>
      <c r="W158" s="485"/>
      <c r="X158" s="500"/>
      <c r="Y158" s="485"/>
      <c r="Z158" s="470"/>
      <c r="AA158" s="487"/>
    </row>
    <row r="159" spans="2:27" ht="18" x14ac:dyDescent="0.25">
      <c r="B159" s="501"/>
      <c r="C159" s="502"/>
      <c r="D159" s="503"/>
      <c r="E159" s="504"/>
      <c r="F159" s="501"/>
      <c r="G159" s="503"/>
      <c r="H159" s="503"/>
      <c r="I159" s="503"/>
      <c r="J159" s="503"/>
      <c r="K159" s="503"/>
      <c r="L159" s="503"/>
      <c r="M159" s="503"/>
      <c r="N159" s="505">
        <f>SUM(N5:N158)</f>
        <v>22</v>
      </c>
      <c r="O159" s="506"/>
      <c r="P159" s="507"/>
      <c r="Q159" s="505">
        <f>SUM(Q5:Q158)</f>
        <v>21</v>
      </c>
      <c r="R159" s="506"/>
      <c r="S159" s="507"/>
      <c r="T159" s="501"/>
      <c r="U159" s="501"/>
      <c r="V159" s="501"/>
      <c r="W159" s="501"/>
      <c r="X159" s="511">
        <f>SUM(X5:X158)</f>
        <v>0</v>
      </c>
      <c r="Y159" s="501"/>
      <c r="Z159" s="503"/>
      <c r="AA159" s="504"/>
    </row>
  </sheetData>
  <mergeCells count="6">
    <mergeCell ref="B1:X1"/>
    <mergeCell ref="N3:P3"/>
    <mergeCell ref="Q3:S3"/>
    <mergeCell ref="AB3:AD3"/>
    <mergeCell ref="D2:H2"/>
    <mergeCell ref="I2:X2"/>
  </mergeCells>
  <dataValidations count="1">
    <dataValidation type="list" allowBlank="1" showInputMessage="1" showErrorMessage="1" sqref="AA4">
      <formula1>INDIRECT(Z4)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ЦК!$A$2:$M$2</xm:f>
          </x14:formula1>
          <xm:sqref>Z4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17</vt:i4>
      </vt:variant>
    </vt:vector>
  </HeadingPairs>
  <TitlesOfParts>
    <vt:vector size="22" baseType="lpstr">
      <vt:lpstr>графік</vt:lpstr>
      <vt:lpstr>приклад навч_плану</vt:lpstr>
      <vt:lpstr>_шаблон 1 стор</vt:lpstr>
      <vt:lpstr>ЦК</vt:lpstr>
      <vt:lpstr>шаблон</vt:lpstr>
      <vt:lpstr>АТ</vt:lpstr>
      <vt:lpstr>'приклад навч_плану'!Заголовки_для_печати</vt:lpstr>
      <vt:lpstr>ІКД</vt:lpstr>
      <vt:lpstr>ІМ</vt:lpstr>
      <vt:lpstr>МКК</vt:lpstr>
      <vt:lpstr>МКО</vt:lpstr>
      <vt:lpstr>МЛД</vt:lpstr>
      <vt:lpstr>'_шаблон 1 стор'!Область_печати</vt:lpstr>
      <vt:lpstr>графік!Область_печати</vt:lpstr>
      <vt:lpstr>'приклад навч_плану'!Область_печати</vt:lpstr>
      <vt:lpstr>ПД</vt:lpstr>
      <vt:lpstr>ПМ</vt:lpstr>
      <vt:lpstr>РСТ</vt:lpstr>
      <vt:lpstr>СД</vt:lpstr>
      <vt:lpstr>ФЗД</vt:lpstr>
      <vt:lpstr>ФМД</vt:lpstr>
      <vt:lpstr>ЮД</vt:lpstr>
    </vt:vector>
  </TitlesOfParts>
  <Company>GalColl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Maryna</dc:creator>
  <cp:lastModifiedBy>Користувач Windows</cp:lastModifiedBy>
  <cp:lastPrinted>2021-08-18T10:23:37Z</cp:lastPrinted>
  <dcterms:created xsi:type="dcterms:W3CDTF">2001-04-03T09:26:59Z</dcterms:created>
  <dcterms:modified xsi:type="dcterms:W3CDTF">2021-08-18T12:28:38Z</dcterms:modified>
</cp:coreProperties>
</file>